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0" yWindow="-15" windowWidth="11445" windowHeight="9720" tabRatio="181"/>
  </bookViews>
  <sheets>
    <sheet name="7 KİŞİLİK" sheetId="2" r:id="rId1"/>
  </sheets>
  <definedNames>
    <definedName name="_xlnm.Print_Area" localSheetId="0">'7 KİŞİLİK'!$B$2:$AT$101</definedName>
    <definedName name="_xlnm.Print_Titles" localSheetId="0">'7 KİŞİLİK'!$2:$10</definedName>
  </definedNames>
  <calcPr calcId="125725"/>
</workbook>
</file>

<file path=xl/calcChain.xml><?xml version="1.0" encoding="utf-8"?>
<calcChain xmlns="http://schemas.openxmlformats.org/spreadsheetml/2006/main">
  <c r="AQ29" i="2"/>
  <c r="AS29" s="1"/>
  <c r="B29"/>
  <c r="B26"/>
  <c r="B23"/>
  <c r="B20"/>
  <c r="B17"/>
  <c r="B14"/>
  <c r="BO30"/>
  <c r="BM30"/>
  <c r="BZ10" s="1"/>
  <c r="CA10" s="1"/>
  <c r="CB10" s="1"/>
  <c r="CC10" s="1"/>
  <c r="CD10" s="1"/>
  <c r="CE10" s="1"/>
  <c r="CF10" s="1"/>
  <c r="CG10" s="1"/>
  <c r="CH10" s="1"/>
  <c r="CI10" s="1"/>
  <c r="CJ10" s="1"/>
  <c r="CK10" s="1"/>
  <c r="CL10" s="1"/>
  <c r="CM10" s="1"/>
  <c r="CN10" s="1"/>
  <c r="CO10" s="1"/>
  <c r="CP10" s="1"/>
  <c r="CQ10" s="1"/>
  <c r="CR10" s="1"/>
  <c r="CS10" s="1"/>
  <c r="CT10" s="1"/>
  <c r="CU10" s="1"/>
  <c r="CV10" s="1"/>
  <c r="CW10" s="1"/>
  <c r="CX10" s="1"/>
  <c r="CY10" s="1"/>
  <c r="BM29"/>
  <c r="AA93"/>
  <c r="AQ12"/>
  <c r="AQ13"/>
  <c r="AQ14"/>
  <c r="AQ15"/>
  <c r="AQ16"/>
  <c r="AQ17"/>
  <c r="AQ18"/>
  <c r="AQ19"/>
  <c r="B11"/>
  <c r="AR13"/>
  <c r="BO13"/>
  <c r="AR14"/>
  <c r="BM14"/>
  <c r="AR17"/>
  <c r="AR18"/>
  <c r="G8"/>
  <c r="L8"/>
  <c r="AQ11"/>
  <c r="AR11"/>
  <c r="BM11"/>
  <c r="BM12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R12"/>
  <c r="B36"/>
  <c r="B40" s="1"/>
  <c r="B44" s="1"/>
  <c r="B48"/>
  <c r="B52"/>
  <c r="B56"/>
  <c r="B60"/>
  <c r="B64"/>
  <c r="B68"/>
  <c r="B72"/>
  <c r="B76"/>
  <c r="B80"/>
  <c r="B84"/>
  <c r="AR15"/>
  <c r="AR16"/>
  <c r="AR19"/>
  <c r="AQ20"/>
  <c r="AR20"/>
  <c r="AQ21"/>
  <c r="AR21"/>
  <c r="AQ22"/>
  <c r="AR22"/>
  <c r="AQ23"/>
  <c r="AR23"/>
  <c r="BK23"/>
  <c r="BY23"/>
  <c r="BY26" s="1"/>
  <c r="AQ24"/>
  <c r="AS23" s="1"/>
  <c r="AR24"/>
  <c r="AQ25"/>
  <c r="AR25"/>
  <c r="AQ26"/>
  <c r="AR26"/>
  <c r="AQ27"/>
  <c r="AS26" s="1"/>
  <c r="AR27"/>
  <c r="AQ28"/>
  <c r="AR28"/>
  <c r="BM28"/>
  <c r="AQ30"/>
  <c r="AR30"/>
  <c r="AQ31"/>
  <c r="AR31"/>
  <c r="AQ32"/>
  <c r="AR32"/>
  <c r="AQ33"/>
  <c r="AR33"/>
  <c r="AQ34"/>
  <c r="AR34"/>
  <c r="AQ35"/>
  <c r="AR35"/>
  <c r="AQ36"/>
  <c r="AR36"/>
  <c r="AQ37"/>
  <c r="AR37"/>
  <c r="AQ38"/>
  <c r="AR38"/>
  <c r="AQ39"/>
  <c r="AR39"/>
  <c r="AQ40"/>
  <c r="AS40" s="1"/>
  <c r="AR40"/>
  <c r="AQ41"/>
  <c r="AR41"/>
  <c r="AQ42"/>
  <c r="AR42"/>
  <c r="AQ43"/>
  <c r="AR43"/>
  <c r="AQ44"/>
  <c r="AS44" s="1"/>
  <c r="AR44"/>
  <c r="AQ45"/>
  <c r="AR45"/>
  <c r="AQ46"/>
  <c r="AR46"/>
  <c r="AQ47"/>
  <c r="AR47"/>
  <c r="AQ48"/>
  <c r="AR48"/>
  <c r="AQ49"/>
  <c r="AR49"/>
  <c r="AQ50"/>
  <c r="AR50"/>
  <c r="AQ51"/>
  <c r="AR51"/>
  <c r="AQ52"/>
  <c r="AR52"/>
  <c r="AQ53"/>
  <c r="AR53"/>
  <c r="AQ54"/>
  <c r="AR54"/>
  <c r="AQ55"/>
  <c r="AR55"/>
  <c r="AQ56"/>
  <c r="AR56"/>
  <c r="AQ57"/>
  <c r="AR57"/>
  <c r="AQ58"/>
  <c r="AR58"/>
  <c r="AQ59"/>
  <c r="AR59"/>
  <c r="AQ60"/>
  <c r="AR60"/>
  <c r="AQ61"/>
  <c r="AR61"/>
  <c r="AQ62"/>
  <c r="AR62"/>
  <c r="AQ63"/>
  <c r="AR63"/>
  <c r="AQ64"/>
  <c r="AR64"/>
  <c r="AQ65"/>
  <c r="AR65"/>
  <c r="AQ66"/>
  <c r="AR66"/>
  <c r="AQ67"/>
  <c r="AR67"/>
  <c r="AQ68"/>
  <c r="AR68"/>
  <c r="AQ69"/>
  <c r="AR69"/>
  <c r="AQ70"/>
  <c r="AR70"/>
  <c r="AQ71"/>
  <c r="AR71"/>
  <c r="AQ72"/>
  <c r="AR72"/>
  <c r="AQ73"/>
  <c r="AR73"/>
  <c r="AQ74"/>
  <c r="AR74"/>
  <c r="AS72" s="1"/>
  <c r="AQ75"/>
  <c r="AR75"/>
  <c r="AQ76"/>
  <c r="AR76"/>
  <c r="AQ77"/>
  <c r="AR77"/>
  <c r="AQ78"/>
  <c r="AR78"/>
  <c r="AS76" s="1"/>
  <c r="AQ79"/>
  <c r="AR79"/>
  <c r="AQ80"/>
  <c r="AS80" s="1"/>
  <c r="AR80"/>
  <c r="AQ81"/>
  <c r="AR81"/>
  <c r="AQ82"/>
  <c r="AR82"/>
  <c r="AQ83"/>
  <c r="AR83"/>
  <c r="AQ84"/>
  <c r="AR84"/>
  <c r="AQ85"/>
  <c r="AR85"/>
  <c r="AQ86"/>
  <c r="AR86"/>
  <c r="AQ87"/>
  <c r="AR87"/>
  <c r="B88"/>
  <c r="AQ88"/>
  <c r="AR88"/>
  <c r="AQ89"/>
  <c r="AR89"/>
  <c r="AQ90"/>
  <c r="AR90"/>
  <c r="AQ91"/>
  <c r="AR91"/>
  <c r="C101"/>
  <c r="BY6"/>
  <c r="BZ6" s="1"/>
  <c r="BM13"/>
  <c r="L6" s="1"/>
  <c r="BM15"/>
  <c r="AS14"/>
  <c r="AS17" l="1"/>
  <c r="AS56"/>
  <c r="AS36"/>
  <c r="AS20"/>
  <c r="AS84"/>
  <c r="AS52"/>
  <c r="AS68"/>
  <c r="AS60"/>
  <c r="AS32"/>
  <c r="AS88"/>
  <c r="AS64"/>
  <c r="BZ27"/>
  <c r="CA27" s="1"/>
  <c r="CB27" s="1"/>
  <c r="CC27" s="1"/>
  <c r="CD27" s="1"/>
  <c r="CE27" s="1"/>
  <c r="CF27" s="1"/>
  <c r="CG27" s="1"/>
  <c r="CH27" s="1"/>
  <c r="CI27" s="1"/>
  <c r="CJ27" s="1"/>
  <c r="CK27" s="1"/>
  <c r="CL27" s="1"/>
  <c r="CM27" s="1"/>
  <c r="CN27" s="1"/>
  <c r="CO27" s="1"/>
  <c r="CP27" s="1"/>
  <c r="CQ27" s="1"/>
  <c r="CR27" s="1"/>
  <c r="CS27" s="1"/>
  <c r="CT27" s="1"/>
  <c r="CU27" s="1"/>
  <c r="CV27" s="1"/>
  <c r="CW27" s="1"/>
  <c r="CX27" s="1"/>
  <c r="CY27" s="1"/>
  <c r="CZ27" s="1"/>
  <c r="DA27" s="1"/>
  <c r="DB27" s="1"/>
  <c r="DC27" s="1"/>
  <c r="AS48"/>
  <c r="AS11"/>
  <c r="AR92" s="1"/>
  <c r="C93" s="1"/>
  <c r="CZ10"/>
  <c r="G10"/>
  <c r="M6"/>
  <c r="L9"/>
  <c r="CA6"/>
  <c r="BZ9"/>
  <c r="BZ23"/>
  <c r="BY9"/>
  <c r="BZ26" l="1"/>
  <c r="CA23"/>
  <c r="CB6"/>
  <c r="CA9"/>
  <c r="N6"/>
  <c r="M9"/>
  <c r="DA10"/>
  <c r="H10"/>
  <c r="I10" l="1"/>
  <c r="DB10"/>
  <c r="O6"/>
  <c r="N9"/>
  <c r="CC6"/>
  <c r="CB9"/>
  <c r="CB23"/>
  <c r="CA26"/>
  <c r="CB26" l="1"/>
  <c r="CC23"/>
  <c r="CD6"/>
  <c r="CC9"/>
  <c r="P6"/>
  <c r="O9"/>
  <c r="J10"/>
  <c r="DC10"/>
  <c r="K10" s="1"/>
  <c r="Q6" l="1"/>
  <c r="P9"/>
  <c r="CD9"/>
  <c r="CE6"/>
  <c r="CC26"/>
  <c r="CD23"/>
  <c r="CE23" l="1"/>
  <c r="CD26"/>
  <c r="Q9"/>
  <c r="R6"/>
  <c r="CE9"/>
  <c r="CF6"/>
  <c r="CF23" l="1"/>
  <c r="CE26"/>
  <c r="CF9"/>
  <c r="CG6"/>
  <c r="S6"/>
  <c r="R9"/>
  <c r="CG23" l="1"/>
  <c r="CF26"/>
  <c r="T6"/>
  <c r="S9"/>
  <c r="CH6"/>
  <c r="CG9"/>
  <c r="CI6" l="1"/>
  <c r="CH9"/>
  <c r="U6"/>
  <c r="T9"/>
  <c r="CH23"/>
  <c r="CG26"/>
  <c r="CH26" l="1"/>
  <c r="CI23"/>
  <c r="V6"/>
  <c r="U9"/>
  <c r="CJ6"/>
  <c r="CI9"/>
  <c r="CK6" l="1"/>
  <c r="CJ9"/>
  <c r="W6"/>
  <c r="V9"/>
  <c r="CI26"/>
  <c r="CJ23"/>
  <c r="X6" l="1"/>
  <c r="W9"/>
  <c r="CL6"/>
  <c r="CK9"/>
  <c r="CK23"/>
  <c r="CJ26"/>
  <c r="CL23" l="1"/>
  <c r="CK26"/>
  <c r="CL9"/>
  <c r="CM6"/>
  <c r="X9"/>
  <c r="Y6"/>
  <c r="CM23" l="1"/>
  <c r="CL26"/>
  <c r="Z6"/>
  <c r="Y9"/>
  <c r="CN6"/>
  <c r="CM9"/>
  <c r="CN9" l="1"/>
  <c r="CO6"/>
  <c r="AA6"/>
  <c r="Z9"/>
  <c r="CM26"/>
  <c r="CN23"/>
  <c r="AA9" l="1"/>
  <c r="AB6"/>
  <c r="CN26"/>
  <c r="CO23"/>
  <c r="CO9"/>
  <c r="CP6"/>
  <c r="CP9" l="1"/>
  <c r="CQ6"/>
  <c r="CO26"/>
  <c r="CP23"/>
  <c r="AC6"/>
  <c r="AB9"/>
  <c r="AD6" l="1"/>
  <c r="AC9"/>
  <c r="CP26"/>
  <c r="CQ23"/>
  <c r="CR6"/>
  <c r="CQ9"/>
  <c r="CS6" l="1"/>
  <c r="CR9"/>
  <c r="AE6"/>
  <c r="AD9"/>
  <c r="CR23"/>
  <c r="CQ26"/>
  <c r="CS23" l="1"/>
  <c r="CR26"/>
  <c r="AF6"/>
  <c r="AE9"/>
  <c r="CT6"/>
  <c r="CS9"/>
  <c r="CT9" l="1"/>
  <c r="CU6"/>
  <c r="AF9"/>
  <c r="AG6"/>
  <c r="CT23"/>
  <c r="CS26"/>
  <c r="CT26" l="1"/>
  <c r="CU23"/>
  <c r="AG9"/>
  <c r="AH6"/>
  <c r="CU9"/>
  <c r="CV6"/>
  <c r="CV9" l="1"/>
  <c r="CW6"/>
  <c r="AI6"/>
  <c r="AH9"/>
  <c r="CV23"/>
  <c r="CU26"/>
  <c r="CW23" l="1"/>
  <c r="CV26"/>
  <c r="AJ6"/>
  <c r="AI9"/>
  <c r="CX6"/>
  <c r="CW9"/>
  <c r="CY6" l="1"/>
  <c r="CX9"/>
  <c r="AJ9"/>
  <c r="AK6"/>
  <c r="CW26"/>
  <c r="CX23"/>
  <c r="G6" l="1"/>
  <c r="CY9"/>
  <c r="G9" s="1"/>
  <c r="CZ6"/>
  <c r="CX26"/>
  <c r="CY23"/>
  <c r="AL6"/>
  <c r="AK9"/>
  <c r="AL9" l="1"/>
  <c r="AM6"/>
  <c r="CZ23"/>
  <c r="CY26"/>
  <c r="H6"/>
  <c r="DA6"/>
  <c r="CZ9"/>
  <c r="H9" s="1"/>
  <c r="CZ26" l="1"/>
  <c r="DA23"/>
  <c r="I6"/>
  <c r="DA9"/>
  <c r="I9" s="1"/>
  <c r="DB6"/>
  <c r="AN6"/>
  <c r="AM9"/>
  <c r="J6" l="1"/>
  <c r="DC6"/>
  <c r="DB9"/>
  <c r="J9" s="1"/>
  <c r="AN9"/>
  <c r="AO6"/>
  <c r="DA26"/>
  <c r="DB23"/>
  <c r="DC23" l="1"/>
  <c r="DC26" s="1"/>
  <c r="DB26"/>
  <c r="AO9"/>
  <c r="AP6"/>
  <c r="AP9" s="1"/>
  <c r="DC9"/>
  <c r="K9" s="1"/>
  <c r="K6"/>
</calcChain>
</file>

<file path=xl/sharedStrings.xml><?xml version="1.0" encoding="utf-8"?>
<sst xmlns="http://schemas.openxmlformats.org/spreadsheetml/2006/main" count="121" uniqueCount="69">
  <si>
    <t xml:space="preserve">Sıra No </t>
  </si>
  <si>
    <t>GÜNLÜK OKUTULAN EK DERS SAATLERİ</t>
  </si>
  <si>
    <t>M.Y.H.B.Y. Örnek No: 15</t>
  </si>
  <si>
    <t>Düzenleyen</t>
  </si>
  <si>
    <t>Adı Soyadı :</t>
  </si>
  <si>
    <t>Temmuz</t>
  </si>
  <si>
    <t>Ocak</t>
  </si>
  <si>
    <t>Şubat</t>
  </si>
  <si>
    <t>Mart</t>
  </si>
  <si>
    <t>Nisan</t>
  </si>
  <si>
    <t>Mayıs</t>
  </si>
  <si>
    <t>Haziran</t>
  </si>
  <si>
    <t>Ağustos</t>
  </si>
  <si>
    <t>Eylül</t>
  </si>
  <si>
    <t>Ekim</t>
  </si>
  <si>
    <t>Kasım</t>
  </si>
  <si>
    <t>Aralık</t>
  </si>
  <si>
    <t>AYLAR</t>
  </si>
  <si>
    <t>YILLAR</t>
  </si>
  <si>
    <t>Ay Adı :</t>
  </si>
  <si>
    <t>Gün Sayısı :</t>
  </si>
  <si>
    <t>Ay &amp; Yıl :</t>
  </si>
  <si>
    <t>Sonraki Ay :</t>
  </si>
  <si>
    <t>Sonr. Ay &amp; Yıl :</t>
  </si>
  <si>
    <t>HAFTANIN GÜNLERİ</t>
  </si>
  <si>
    <t>Pazartesi</t>
  </si>
  <si>
    <t>Salı</t>
  </si>
  <si>
    <t>Çarşamba</t>
  </si>
  <si>
    <t>Perşembe</t>
  </si>
  <si>
    <t>Cuma</t>
  </si>
  <si>
    <t>Cumartesi</t>
  </si>
  <si>
    <t>Pazar</t>
  </si>
  <si>
    <t>Unvanı :</t>
  </si>
  <si>
    <t>Okul / Kurumu Adı :</t>
  </si>
  <si>
    <t>ÖĞRETMENİN</t>
  </si>
  <si>
    <t>Bir Önceki Ay :</t>
  </si>
  <si>
    <t>Önceki Ay &amp; Yıl :</t>
  </si>
  <si>
    <t>Sınıf Öğretmeni</t>
  </si>
  <si>
    <t>Yasemin YİĞİTBAŞ</t>
  </si>
  <si>
    <t>Bütçe Yılı         :</t>
  </si>
  <si>
    <t>TOPLAM</t>
  </si>
  <si>
    <t>Okul/Kurum Yetkilisi</t>
  </si>
  <si>
    <t>Adı ve Soyadı</t>
  </si>
  <si>
    <t>Baranşı</t>
  </si>
  <si>
    <t>GENEL TOPLAM</t>
  </si>
  <si>
    <t>Aylık Saat Toplamı</t>
  </si>
  <si>
    <t>Önceki Aydan  (Aktarılan )</t>
  </si>
  <si>
    <t>Ücret Tipi</t>
  </si>
  <si>
    <t>ÜCRET TİPİ</t>
  </si>
  <si>
    <t>Açık Öğretim Görevi</t>
  </si>
  <si>
    <t xml:space="preserve">
AÇIKLAMA</t>
  </si>
  <si>
    <t xml:space="preserve">  GÜNLÜK OKUTULAN EK DERS SAATLERİ</t>
  </si>
  <si>
    <t>TC. NO</t>
  </si>
  <si>
    <t>DYK    Gündüs</t>
  </si>
  <si>
    <t>DYK    Gece</t>
  </si>
  <si>
    <t>Sınav</t>
  </si>
  <si>
    <t>Gündüz</t>
  </si>
  <si>
    <r>
      <rPr>
        <i/>
        <sz val="12"/>
        <color indexed="8"/>
        <rFont val="Arial"/>
        <family val="2"/>
        <charset val="162"/>
      </rPr>
      <t>ÜCRETLİ  ÖĞRETMENLERİN</t>
    </r>
    <r>
      <rPr>
        <sz val="12"/>
        <color indexed="8"/>
        <rFont val="Arial"/>
        <family val="2"/>
        <charset val="162"/>
      </rPr>
      <t xml:space="preserve">     EK DERS ÜCRETİ ÇİZELGESİ</t>
    </r>
  </si>
  <si>
    <t>Bütçe Yılı          :</t>
  </si>
  <si>
    <t>Ait Olduğu Ay  :</t>
  </si>
  <si>
    <t>N.T.</t>
  </si>
  <si>
    <t>%25 Fazla EK DERS</t>
  </si>
  <si>
    <t>Gece</t>
  </si>
  <si>
    <t>t</t>
  </si>
  <si>
    <t>SUNGUROĞLU İLKOKULU</t>
  </si>
  <si>
    <t>Müdür Yardımcısı</t>
  </si>
  <si>
    <t>Fikret GÜNDOĞDU</t>
  </si>
  <si>
    <t>Okul Müdürü</t>
  </si>
  <si>
    <t>Mehmet KARAÇİMEN</t>
  </si>
</sst>
</file>

<file path=xl/styles.xml><?xml version="1.0" encoding="utf-8"?>
<styleSheet xmlns="http://schemas.openxmlformats.org/spreadsheetml/2006/main">
  <numFmts count="4">
    <numFmt numFmtId="164" formatCode="mmmm"/>
    <numFmt numFmtId="165" formatCode="mmmm\ yy"/>
    <numFmt numFmtId="166" formatCode="&quot;......../&quot;mm\/yyyy"/>
    <numFmt numFmtId="167" formatCode="00"/>
  </numFmts>
  <fonts count="46">
    <font>
      <sz val="10"/>
      <name val="Arial Tur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color indexed="8"/>
      <name val="Arial"/>
      <family val="2"/>
    </font>
    <font>
      <sz val="8"/>
      <name val="Arial Tur"/>
      <charset val="162"/>
    </font>
    <font>
      <sz val="8"/>
      <color indexed="8"/>
      <name val="Arial"/>
      <family val="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12"/>
      <color indexed="8"/>
      <name val="Arial"/>
      <family val="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12"/>
      <name val="Arial Tur"/>
      <charset val="162"/>
    </font>
    <font>
      <b/>
      <sz val="12"/>
      <color indexed="8"/>
      <name val="Arial"/>
      <family val="2"/>
      <charset val="162"/>
    </font>
    <font>
      <sz val="12"/>
      <name val="Arial Tur"/>
      <charset val="162"/>
    </font>
    <font>
      <sz val="12"/>
      <color indexed="8"/>
      <name val="Arial"/>
      <family val="2"/>
    </font>
    <font>
      <sz val="10"/>
      <name val="Times New Roman"/>
      <family val="1"/>
      <charset val="162"/>
    </font>
    <font>
      <b/>
      <sz val="12"/>
      <name val="Arial"/>
      <family val="2"/>
      <charset val="162"/>
    </font>
    <font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8"/>
      <name val="Arial"/>
      <family val="2"/>
      <charset val="162"/>
    </font>
    <font>
      <b/>
      <sz val="8"/>
      <color indexed="8"/>
      <name val="Arial"/>
      <family val="2"/>
    </font>
    <font>
      <b/>
      <sz val="8"/>
      <color indexed="8"/>
      <name val="Arial"/>
      <family val="2"/>
      <charset val="162"/>
    </font>
    <font>
      <b/>
      <sz val="8"/>
      <name val="Arial Tur"/>
      <charset val="162"/>
    </font>
    <font>
      <b/>
      <i/>
      <sz val="8"/>
      <color indexed="8"/>
      <name val="Arial"/>
      <family val="2"/>
    </font>
    <font>
      <b/>
      <i/>
      <sz val="8"/>
      <name val="Arial Tur"/>
      <charset val="162"/>
    </font>
    <font>
      <sz val="12"/>
      <color indexed="8"/>
      <name val="Arial"/>
      <family val="2"/>
      <charset val="162"/>
    </font>
    <font>
      <i/>
      <sz val="12"/>
      <color indexed="8"/>
      <name val="Arial"/>
      <family val="2"/>
      <charset val="162"/>
    </font>
    <font>
      <sz val="6"/>
      <name val="Arial Tur"/>
      <charset val="162"/>
    </font>
    <font>
      <b/>
      <sz val="14"/>
      <name val="Arial Tur"/>
      <charset val="162"/>
    </font>
    <font>
      <b/>
      <sz val="10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0"/>
      <color rgb="FF0000FF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00B050"/>
      <name val="Arial Tur"/>
      <charset val="162"/>
    </font>
    <font>
      <b/>
      <sz val="10"/>
      <color rgb="FFFF000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0"/>
      <color rgb="FF0000FF"/>
      <name val="Arabic Typesetting"/>
      <family val="4"/>
      <charset val="162"/>
    </font>
    <font>
      <b/>
      <sz val="10"/>
      <color indexed="9"/>
      <name val="Cambria"/>
      <family val="1"/>
      <charset val="162"/>
      <scheme val="major"/>
    </font>
    <font>
      <b/>
      <sz val="10"/>
      <color theme="0"/>
      <name val="Arial"/>
      <family val="2"/>
      <charset val="162"/>
    </font>
    <font>
      <sz val="10"/>
      <color theme="0"/>
      <name val="Arial Tur"/>
      <charset val="162"/>
    </font>
    <font>
      <b/>
      <sz val="8"/>
      <color theme="0"/>
      <name val="Arial"/>
      <family val="2"/>
    </font>
    <font>
      <sz val="8"/>
      <color theme="0"/>
      <name val="Arial Tur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43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61"/>
      </patternFill>
    </fill>
    <fill>
      <patternFill patternType="solid">
        <fgColor indexed="9"/>
        <bgColor indexed="1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theme="0"/>
      </patternFill>
    </fill>
    <fill>
      <patternFill patternType="darkGray">
        <fgColor indexed="43"/>
        <bgColor theme="9" tint="0.59999389629810485"/>
      </patternFill>
    </fill>
    <fill>
      <patternFill patternType="darkGray">
        <fgColor theme="0"/>
        <bgColor theme="0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6"/>
      </left>
      <right style="dashed">
        <color indexed="16"/>
      </right>
      <top style="thick">
        <color indexed="16"/>
      </top>
      <bottom style="dashed">
        <color indexed="16"/>
      </bottom>
      <diagonal/>
    </border>
    <border>
      <left style="dashed">
        <color indexed="16"/>
      </left>
      <right style="thick">
        <color indexed="16"/>
      </right>
      <top style="thick">
        <color indexed="16"/>
      </top>
      <bottom style="dashed">
        <color indexed="16"/>
      </bottom>
      <diagonal/>
    </border>
    <border>
      <left style="thick">
        <color indexed="16"/>
      </left>
      <right style="dashed">
        <color indexed="16"/>
      </right>
      <top style="dashed">
        <color indexed="16"/>
      </top>
      <bottom style="dashed">
        <color indexed="16"/>
      </bottom>
      <diagonal/>
    </border>
    <border>
      <left style="dashed">
        <color indexed="16"/>
      </left>
      <right style="thick">
        <color indexed="16"/>
      </right>
      <top style="dashed">
        <color indexed="16"/>
      </top>
      <bottom style="dashed">
        <color indexed="16"/>
      </bottom>
      <diagonal/>
    </border>
    <border>
      <left style="thick">
        <color indexed="16"/>
      </left>
      <right style="dashed">
        <color indexed="16"/>
      </right>
      <top style="dashed">
        <color indexed="16"/>
      </top>
      <bottom style="thick">
        <color indexed="16"/>
      </bottom>
      <diagonal/>
    </border>
    <border>
      <left style="dashed">
        <color indexed="16"/>
      </left>
      <right style="thick">
        <color indexed="16"/>
      </right>
      <top style="dashed">
        <color indexed="16"/>
      </top>
      <bottom style="thick">
        <color indexed="1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6"/>
      </left>
      <right/>
      <top style="thick">
        <color indexed="16"/>
      </top>
      <bottom style="dashed">
        <color indexed="16"/>
      </bottom>
      <diagonal/>
    </border>
    <border>
      <left/>
      <right style="thick">
        <color indexed="16"/>
      </right>
      <top style="thick">
        <color indexed="16"/>
      </top>
      <bottom style="dashed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</cellStyleXfs>
  <cellXfs count="243">
    <xf numFmtId="0" fontId="0" fillId="0" borderId="0" xfId="0"/>
    <xf numFmtId="0" fontId="14" fillId="2" borderId="1" xfId="2" applyFont="1" applyFill="1" applyBorder="1" applyAlignment="1" applyProtection="1">
      <alignment horizontal="center" textRotation="90"/>
      <protection hidden="1"/>
    </xf>
    <xf numFmtId="0" fontId="13" fillId="7" borderId="2" xfId="2" applyFont="1" applyFill="1" applyBorder="1" applyAlignment="1" applyProtection="1">
      <alignment horizontal="center" vertical="center"/>
      <protection hidden="1"/>
    </xf>
    <xf numFmtId="0" fontId="33" fillId="3" borderId="3" xfId="0" applyFont="1" applyFill="1" applyBorder="1" applyAlignment="1" applyProtection="1">
      <alignment horizontal="right"/>
      <protection hidden="1"/>
    </xf>
    <xf numFmtId="0" fontId="33" fillId="3" borderId="4" xfId="0" applyFont="1" applyFill="1" applyBorder="1" applyProtection="1">
      <protection hidden="1"/>
    </xf>
    <xf numFmtId="0" fontId="33" fillId="3" borderId="5" xfId="0" applyFont="1" applyFill="1" applyBorder="1" applyAlignment="1" applyProtection="1">
      <alignment horizontal="right"/>
      <protection hidden="1"/>
    </xf>
    <xf numFmtId="0" fontId="33" fillId="3" borderId="6" xfId="0" applyFont="1" applyFill="1" applyBorder="1" applyAlignment="1" applyProtection="1">
      <alignment horizontal="left"/>
      <protection hidden="1"/>
    </xf>
    <xf numFmtId="0" fontId="33" fillId="3" borderId="5" xfId="0" applyFont="1" applyFill="1" applyBorder="1" applyAlignment="1" applyProtection="1">
      <alignment horizontal="left"/>
      <protection hidden="1"/>
    </xf>
    <xf numFmtId="0" fontId="34" fillId="3" borderId="6" xfId="0" applyFont="1" applyFill="1" applyBorder="1" applyAlignment="1" applyProtection="1">
      <alignment horizontal="center"/>
      <protection hidden="1"/>
    </xf>
    <xf numFmtId="165" fontId="33" fillId="3" borderId="6" xfId="0" applyNumberFormat="1" applyFont="1" applyFill="1" applyBorder="1" applyProtection="1">
      <protection hidden="1"/>
    </xf>
    <xf numFmtId="0" fontId="33" fillId="3" borderId="7" xfId="0" applyFont="1" applyFill="1" applyBorder="1" applyAlignment="1" applyProtection="1">
      <alignment horizontal="right"/>
      <protection hidden="1"/>
    </xf>
    <xf numFmtId="0" fontId="33" fillId="3" borderId="8" xfId="0" applyFont="1" applyFill="1" applyBorder="1" applyAlignment="1" applyProtection="1">
      <alignment horizontal="left"/>
      <protection hidden="1"/>
    </xf>
    <xf numFmtId="0" fontId="33" fillId="3" borderId="5" xfId="0" applyFont="1" applyFill="1" applyBorder="1" applyAlignment="1" applyProtection="1">
      <alignment horizontal="center"/>
      <protection hidden="1"/>
    </xf>
    <xf numFmtId="0" fontId="34" fillId="3" borderId="6" xfId="0" applyFont="1" applyFill="1" applyBorder="1" applyProtection="1">
      <protection hidden="1"/>
    </xf>
    <xf numFmtId="1" fontId="34" fillId="3" borderId="6" xfId="0" applyNumberFormat="1" applyFont="1" applyFill="1" applyBorder="1" applyAlignment="1" applyProtection="1">
      <alignment horizontal="center"/>
      <protection hidden="1"/>
    </xf>
    <xf numFmtId="0" fontId="33" fillId="3" borderId="7" xfId="0" applyFont="1" applyFill="1" applyBorder="1" applyAlignment="1" applyProtection="1">
      <alignment horizontal="center"/>
      <protection hidden="1"/>
    </xf>
    <xf numFmtId="0" fontId="34" fillId="3" borderId="8" xfId="0" applyFont="1" applyFill="1" applyBorder="1" applyProtection="1">
      <protection hidden="1"/>
    </xf>
    <xf numFmtId="0" fontId="33" fillId="3" borderId="7" xfId="0" applyFont="1" applyFill="1" applyBorder="1" applyAlignment="1" applyProtection="1">
      <alignment horizontal="left"/>
      <protection hidden="1"/>
    </xf>
    <xf numFmtId="1" fontId="34" fillId="3" borderId="8" xfId="0" applyNumberFormat="1" applyFont="1" applyFill="1" applyBorder="1" applyAlignment="1" applyProtection="1">
      <alignment horizontal="center"/>
      <protection hidden="1"/>
    </xf>
    <xf numFmtId="0" fontId="13" fillId="7" borderId="9" xfId="2" applyFont="1" applyFill="1" applyBorder="1" applyAlignment="1" applyProtection="1">
      <alignment horizontal="center" vertical="center"/>
      <protection hidden="1"/>
    </xf>
    <xf numFmtId="0" fontId="23" fillId="7" borderId="10" xfId="2" applyFont="1" applyFill="1" applyBorder="1" applyAlignment="1" applyProtection="1">
      <alignment horizontal="center" vertical="center"/>
      <protection hidden="1"/>
    </xf>
    <xf numFmtId="0" fontId="23" fillId="7" borderId="11" xfId="2" applyFont="1" applyFill="1" applyBorder="1" applyAlignment="1" applyProtection="1">
      <alignment horizontal="center" vertical="center"/>
      <protection hidden="1"/>
    </xf>
    <xf numFmtId="0" fontId="14" fillId="2" borderId="12" xfId="2" applyFont="1" applyFill="1" applyBorder="1" applyAlignment="1" applyProtection="1">
      <alignment horizontal="center" textRotation="90"/>
      <protection hidden="1"/>
    </xf>
    <xf numFmtId="0" fontId="23" fillId="7" borderId="13" xfId="2" applyFont="1" applyFill="1" applyBorder="1" applyAlignment="1" applyProtection="1">
      <alignment horizontal="center" vertical="center"/>
      <protection hidden="1"/>
    </xf>
    <xf numFmtId="0" fontId="14" fillId="2" borderId="10" xfId="2" applyFont="1" applyFill="1" applyBorder="1" applyAlignment="1" applyProtection="1">
      <alignment horizontal="center" textRotation="90"/>
      <protection hidden="1"/>
    </xf>
    <xf numFmtId="0" fontId="13" fillId="7" borderId="10" xfId="2" applyFont="1" applyFill="1" applyBorder="1" applyAlignment="1" applyProtection="1">
      <alignment horizontal="center" vertical="center"/>
      <protection hidden="1"/>
    </xf>
    <xf numFmtId="0" fontId="13" fillId="7" borderId="14" xfId="2" applyFont="1" applyFill="1" applyBorder="1" applyAlignment="1" applyProtection="1">
      <alignment horizontal="center" vertical="center"/>
      <protection hidden="1"/>
    </xf>
    <xf numFmtId="49" fontId="7" fillId="2" borderId="13" xfId="2" applyNumberFormat="1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55" xfId="2" applyFont="1" applyFill="1" applyBorder="1" applyAlignment="1" applyProtection="1">
      <alignment horizontal="center" textRotation="90"/>
      <protection hidden="1"/>
    </xf>
    <xf numFmtId="0" fontId="23" fillId="7" borderId="55" xfId="2" applyFont="1" applyFill="1" applyBorder="1" applyAlignment="1" applyProtection="1">
      <alignment horizontal="center" vertical="center"/>
      <protection hidden="1"/>
    </xf>
    <xf numFmtId="0" fontId="14" fillId="2" borderId="56" xfId="2" applyFont="1" applyFill="1" applyBorder="1" applyAlignment="1" applyProtection="1">
      <alignment horizontal="center" textRotation="90"/>
      <protection hidden="1"/>
    </xf>
    <xf numFmtId="0" fontId="23" fillId="7" borderId="56" xfId="2" applyFont="1" applyFill="1" applyBorder="1" applyAlignment="1" applyProtection="1">
      <alignment horizontal="center" vertical="center"/>
      <protection hidden="1"/>
    </xf>
    <xf numFmtId="0" fontId="2" fillId="7" borderId="0" xfId="1" applyFill="1" applyAlignment="1" applyProtection="1">
      <alignment vertical="center"/>
      <protection hidden="1"/>
    </xf>
    <xf numFmtId="0" fontId="35" fillId="7" borderId="15" xfId="2" applyFont="1" applyFill="1" applyBorder="1" applyAlignment="1" applyProtection="1">
      <alignment horizontal="center" vertical="center" shrinkToFit="1"/>
      <protection hidden="1"/>
    </xf>
    <xf numFmtId="0" fontId="36" fillId="7" borderId="15" xfId="2" applyFont="1" applyFill="1" applyBorder="1" applyAlignment="1" applyProtection="1">
      <alignment horizontal="center" vertical="center" shrinkToFit="1"/>
      <protection hidden="1"/>
    </xf>
    <xf numFmtId="0" fontId="35" fillId="7" borderId="16" xfId="2" applyFont="1" applyFill="1" applyBorder="1" applyAlignment="1" applyProtection="1">
      <alignment horizontal="center" vertical="center" shrinkToFit="1"/>
      <protection hidden="1"/>
    </xf>
    <xf numFmtId="0" fontId="36" fillId="7" borderId="16" xfId="2" applyFont="1" applyFill="1" applyBorder="1" applyAlignment="1" applyProtection="1">
      <alignment horizontal="center" vertical="center" shrinkToFit="1"/>
      <protection hidden="1"/>
    </xf>
    <xf numFmtId="0" fontId="35" fillId="7" borderId="17" xfId="2" applyFont="1" applyFill="1" applyBorder="1" applyAlignment="1" applyProtection="1">
      <alignment horizontal="center" vertical="center" shrinkToFit="1"/>
      <protection hidden="1"/>
    </xf>
    <xf numFmtId="0" fontId="36" fillId="7" borderId="17" xfId="2" applyFont="1" applyFill="1" applyBorder="1" applyAlignment="1" applyProtection="1">
      <alignment horizontal="center" vertical="center" shrinkToFit="1"/>
      <protection hidden="1"/>
    </xf>
    <xf numFmtId="0" fontId="14" fillId="2" borderId="18" xfId="2" applyFont="1" applyFill="1" applyBorder="1" applyAlignment="1" applyProtection="1">
      <alignment horizontal="center" textRotation="90"/>
      <protection hidden="1"/>
    </xf>
    <xf numFmtId="0" fontId="14" fillId="2" borderId="19" xfId="2" applyFont="1" applyFill="1" applyBorder="1" applyAlignment="1" applyProtection="1">
      <alignment horizontal="center" textRotation="90"/>
      <protection hidden="1"/>
    </xf>
    <xf numFmtId="0" fontId="13" fillId="7" borderId="20" xfId="2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10" fillId="2" borderId="21" xfId="2" applyFont="1" applyFill="1" applyBorder="1" applyAlignment="1" applyProtection="1">
      <alignment horizontal="center" vertical="center"/>
      <protection hidden="1"/>
    </xf>
    <xf numFmtId="0" fontId="10" fillId="7" borderId="0" xfId="2" applyFont="1" applyFill="1" applyBorder="1" applyAlignment="1" applyProtection="1">
      <alignment horizontal="center" vertical="center"/>
      <protection hidden="1"/>
    </xf>
    <xf numFmtId="0" fontId="10" fillId="2" borderId="22" xfId="2" applyFont="1" applyFill="1" applyBorder="1" applyAlignment="1" applyProtection="1">
      <alignment horizontal="center" vertical="center"/>
      <protection hidden="1"/>
    </xf>
    <xf numFmtId="0" fontId="3" fillId="4" borderId="0" xfId="2" applyFont="1" applyFill="1" applyAlignment="1" applyProtection="1">
      <alignment vertical="center"/>
      <protection hidden="1"/>
    </xf>
    <xf numFmtId="0" fontId="12" fillId="8" borderId="0" xfId="2" applyFont="1" applyFill="1" applyBorder="1" applyAlignment="1" applyProtection="1">
      <alignment vertical="center" shrinkToFit="1"/>
      <protection hidden="1"/>
    </xf>
    <xf numFmtId="0" fontId="3" fillId="2" borderId="0" xfId="2" applyFont="1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horizontal="left" vertical="center" shrinkToFit="1"/>
      <protection hidden="1"/>
    </xf>
    <xf numFmtId="0" fontId="3" fillId="7" borderId="22" xfId="2" applyFont="1" applyFill="1" applyBorder="1" applyAlignment="1" applyProtection="1">
      <alignment vertical="center"/>
      <protection hidden="1"/>
    </xf>
    <xf numFmtId="0" fontId="3" fillId="2" borderId="21" xfId="2" applyFont="1" applyFill="1" applyBorder="1" applyAlignment="1" applyProtection="1">
      <alignment horizontal="center" vertical="center"/>
      <protection hidden="1"/>
    </xf>
    <xf numFmtId="0" fontId="0" fillId="8" borderId="23" xfId="0" applyFill="1" applyBorder="1" applyAlignment="1" applyProtection="1">
      <alignment horizontal="left" vertical="center" shrinkToFit="1"/>
      <protection hidden="1"/>
    </xf>
    <xf numFmtId="0" fontId="3" fillId="7" borderId="24" xfId="2" applyFont="1" applyFill="1" applyBorder="1" applyAlignment="1" applyProtection="1">
      <alignment vertical="center"/>
      <protection hidden="1"/>
    </xf>
    <xf numFmtId="0" fontId="37" fillId="9" borderId="10" xfId="0" applyFont="1" applyFill="1" applyBorder="1" applyAlignment="1" applyProtection="1">
      <alignment vertical="center"/>
      <protection hidden="1"/>
    </xf>
    <xf numFmtId="0" fontId="6" fillId="2" borderId="25" xfId="2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12" fillId="2" borderId="27" xfId="2" applyFont="1" applyFill="1" applyBorder="1" applyAlignment="1" applyProtection="1">
      <alignment horizontal="center" vertical="center"/>
      <protection hidden="1"/>
    </xf>
    <xf numFmtId="0" fontId="12" fillId="2" borderId="28" xfId="2" applyFont="1" applyFill="1" applyBorder="1" applyAlignment="1" applyProtection="1">
      <alignment horizontal="center" vertical="center"/>
      <protection hidden="1"/>
    </xf>
    <xf numFmtId="0" fontId="3" fillId="2" borderId="29" xfId="2" applyFont="1" applyFill="1" applyBorder="1" applyAlignment="1" applyProtection="1">
      <alignment vertical="center"/>
      <protection hidden="1"/>
    </xf>
    <xf numFmtId="0" fontId="8" fillId="2" borderId="27" xfId="0" applyFont="1" applyFill="1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31" xfId="0" applyBorder="1" applyAlignment="1" applyProtection="1">
      <alignment horizontal="center" vertical="center" shrinkToFit="1"/>
      <protection hidden="1"/>
    </xf>
    <xf numFmtId="0" fontId="8" fillId="4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167" fontId="21" fillId="8" borderId="32" xfId="3" applyNumberFormat="1" applyFont="1" applyFill="1" applyBorder="1" applyAlignment="1" applyProtection="1">
      <alignment horizontal="left" vertical="center" shrinkToFit="1"/>
      <protection hidden="1"/>
    </xf>
    <xf numFmtId="0" fontId="12" fillId="2" borderId="57" xfId="2" applyFont="1" applyFill="1" applyBorder="1" applyAlignment="1" applyProtection="1">
      <alignment horizontal="center" vertical="center" shrinkToFit="1"/>
      <protection hidden="1"/>
    </xf>
    <xf numFmtId="0" fontId="12" fillId="2" borderId="33" xfId="2" applyFont="1" applyFill="1" applyBorder="1" applyAlignment="1" applyProtection="1">
      <alignment horizontal="center" vertical="center" shrinkToFit="1"/>
      <protection hidden="1"/>
    </xf>
    <xf numFmtId="0" fontId="12" fillId="2" borderId="58" xfId="2" applyFont="1" applyFill="1" applyBorder="1" applyAlignment="1" applyProtection="1">
      <alignment horizontal="center" vertical="center" shrinkToFit="1"/>
      <protection hidden="1"/>
    </xf>
    <xf numFmtId="0" fontId="34" fillId="10" borderId="22" xfId="0" applyFont="1" applyFill="1" applyBorder="1" applyAlignment="1" applyProtection="1">
      <alignment vertical="center"/>
      <protection hidden="1"/>
    </xf>
    <xf numFmtId="0" fontId="34" fillId="10" borderId="28" xfId="0" applyFont="1" applyFill="1" applyBorder="1" applyAlignment="1" applyProtection="1">
      <alignment vertical="center"/>
      <protection hidden="1"/>
    </xf>
    <xf numFmtId="0" fontId="34" fillId="10" borderId="21" xfId="0" applyFont="1" applyFill="1" applyBorder="1" applyAlignment="1" applyProtection="1">
      <alignment vertical="center"/>
      <protection hidden="1"/>
    </xf>
    <xf numFmtId="167" fontId="21" fillId="8" borderId="34" xfId="3" applyNumberFormat="1" applyFont="1" applyFill="1" applyBorder="1" applyAlignment="1" applyProtection="1">
      <alignment horizontal="left" vertical="center" shrinkToFit="1"/>
      <protection hidden="1"/>
    </xf>
    <xf numFmtId="0" fontId="12" fillId="2" borderId="59" xfId="2" applyFont="1" applyFill="1" applyBorder="1" applyAlignment="1" applyProtection="1">
      <alignment horizontal="center" vertical="center" shrinkToFit="1"/>
      <protection hidden="1"/>
    </xf>
    <xf numFmtId="0" fontId="12" fillId="7" borderId="35" xfId="2" applyFont="1" applyFill="1" applyBorder="1" applyAlignment="1" applyProtection="1">
      <alignment horizontal="center" vertical="center" shrinkToFit="1"/>
      <protection hidden="1"/>
    </xf>
    <xf numFmtId="0" fontId="12" fillId="2" borderId="60" xfId="2" applyFont="1" applyFill="1" applyBorder="1" applyAlignment="1" applyProtection="1">
      <alignment horizontal="center" vertical="center" shrinkToFit="1"/>
      <protection hidden="1"/>
    </xf>
    <xf numFmtId="0" fontId="12" fillId="7" borderId="36" xfId="2" applyFont="1" applyFill="1" applyBorder="1" applyAlignment="1" applyProtection="1">
      <alignment horizontal="center" vertical="center" shrinkToFit="1"/>
      <protection hidden="1"/>
    </xf>
    <xf numFmtId="0" fontId="12" fillId="7" borderId="37" xfId="2" applyFont="1" applyFill="1" applyBorder="1" applyAlignment="1" applyProtection="1">
      <alignment horizontal="center" vertical="center" shrinkToFit="1"/>
      <protection hidden="1"/>
    </xf>
    <xf numFmtId="0" fontId="12" fillId="7" borderId="38" xfId="2" applyFont="1" applyFill="1" applyBorder="1" applyAlignment="1" applyProtection="1">
      <alignment horizontal="center" vertical="center" shrinkToFit="1"/>
      <protection hidden="1"/>
    </xf>
    <xf numFmtId="0" fontId="12" fillId="7" borderId="39" xfId="2" applyFont="1" applyFill="1" applyBorder="1" applyAlignment="1" applyProtection="1">
      <alignment horizontal="center" vertical="center" shrinkToFit="1"/>
      <protection hidden="1"/>
    </xf>
    <xf numFmtId="0" fontId="12" fillId="7" borderId="40" xfId="2" applyFont="1" applyFill="1" applyBorder="1" applyAlignment="1" applyProtection="1">
      <alignment horizontal="center" vertical="center" shrinkToFit="1"/>
      <protection hidden="1"/>
    </xf>
    <xf numFmtId="0" fontId="34" fillId="10" borderId="41" xfId="0" applyFont="1" applyFill="1" applyBorder="1" applyAlignment="1" applyProtection="1">
      <alignment vertical="center"/>
      <protection hidden="1"/>
    </xf>
    <xf numFmtId="0" fontId="34" fillId="4" borderId="0" xfId="0" applyFont="1" applyFill="1" applyAlignment="1" applyProtection="1">
      <alignment vertical="center"/>
      <protection hidden="1"/>
    </xf>
    <xf numFmtId="167" fontId="21" fillId="8" borderId="42" xfId="3" applyNumberFormat="1" applyFont="1" applyFill="1" applyBorder="1" applyAlignment="1" applyProtection="1">
      <alignment horizontal="left" vertical="center" shrinkToFit="1"/>
      <protection hidden="1"/>
    </xf>
    <xf numFmtId="0" fontId="12" fillId="2" borderId="61" xfId="2" applyFont="1" applyFill="1" applyBorder="1" applyAlignment="1" applyProtection="1">
      <alignment horizontal="center" vertical="center" shrinkToFit="1"/>
      <protection hidden="1"/>
    </xf>
    <xf numFmtId="0" fontId="12" fillId="7" borderId="43" xfId="2" applyFont="1" applyFill="1" applyBorder="1" applyAlignment="1" applyProtection="1">
      <alignment horizontal="center" vertical="center" shrinkToFit="1"/>
      <protection hidden="1"/>
    </xf>
    <xf numFmtId="0" fontId="12" fillId="2" borderId="62" xfId="2" applyFont="1" applyFill="1" applyBorder="1" applyAlignment="1" applyProtection="1">
      <alignment horizontal="center" vertical="center" shrinkToFit="1"/>
      <protection hidden="1"/>
    </xf>
    <xf numFmtId="0" fontId="12" fillId="7" borderId="44" xfId="2" applyFont="1" applyFill="1" applyBorder="1" applyAlignment="1" applyProtection="1">
      <alignment horizontal="center" vertical="center" shrinkToFit="1"/>
      <protection hidden="1"/>
    </xf>
    <xf numFmtId="0" fontId="12" fillId="7" borderId="45" xfId="2" applyFont="1" applyFill="1" applyBorder="1" applyAlignment="1" applyProtection="1">
      <alignment horizontal="center" vertical="center" shrinkToFit="1"/>
      <protection hidden="1"/>
    </xf>
    <xf numFmtId="0" fontId="38" fillId="11" borderId="0" xfId="0" applyFont="1" applyFill="1" applyAlignment="1" applyProtection="1">
      <alignment horizontal="center" vertical="center"/>
      <protection hidden="1"/>
    </xf>
    <xf numFmtId="0" fontId="34" fillId="11" borderId="0" xfId="0" applyFont="1" applyFill="1" applyAlignment="1" applyProtection="1">
      <alignment vertical="center"/>
      <protection hidden="1"/>
    </xf>
    <xf numFmtId="0" fontId="39" fillId="11" borderId="10" xfId="0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16" fillId="2" borderId="0" xfId="2" applyFont="1" applyFill="1" applyBorder="1" applyAlignment="1" applyProtection="1">
      <alignment horizontal="center" vertical="center" shrinkToFit="1"/>
      <protection hidden="1"/>
    </xf>
    <xf numFmtId="0" fontId="3" fillId="2" borderId="0" xfId="2" applyFont="1" applyFill="1" applyBorder="1" applyAlignment="1" applyProtection="1">
      <alignment horizontal="right" vertical="center"/>
      <protection hidden="1"/>
    </xf>
    <xf numFmtId="0" fontId="1" fillId="8" borderId="0" xfId="2" applyFont="1" applyFill="1" applyBorder="1" applyAlignment="1" applyProtection="1">
      <alignment vertical="center" shrinkToFit="1"/>
      <protection hidden="1"/>
    </xf>
    <xf numFmtId="0" fontId="0" fillId="8" borderId="0" xfId="0" applyFill="1" applyAlignment="1" applyProtection="1">
      <alignment vertical="center" shrinkToFit="1"/>
      <protection hidden="1"/>
    </xf>
    <xf numFmtId="0" fontId="9" fillId="2" borderId="0" xfId="2" applyFont="1" applyFill="1" applyBorder="1" applyAlignment="1" applyProtection="1">
      <alignment vertical="center"/>
      <protection hidden="1"/>
    </xf>
    <xf numFmtId="0" fontId="1" fillId="0" borderId="0" xfId="2" applyFont="1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46" xfId="2" applyFont="1" applyFill="1" applyBorder="1" applyAlignment="1" applyProtection="1">
      <alignment horizontal="center" vertical="center"/>
      <protection hidden="1"/>
    </xf>
    <xf numFmtId="0" fontId="5" fillId="7" borderId="26" xfId="2" applyFont="1" applyFill="1" applyBorder="1" applyAlignment="1" applyProtection="1">
      <alignment horizontal="center" vertical="center"/>
      <protection hidden="1"/>
    </xf>
    <xf numFmtId="0" fontId="0" fillId="8" borderId="26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6" fillId="7" borderId="0" xfId="2" applyFont="1" applyFill="1" applyAlignment="1" applyProtection="1">
      <alignment horizontal="center" vertical="center"/>
      <protection hidden="1"/>
    </xf>
    <xf numFmtId="0" fontId="6" fillId="7" borderId="0" xfId="2" applyFont="1" applyFill="1" applyAlignment="1" applyProtection="1">
      <alignment vertical="center"/>
      <protection hidden="1"/>
    </xf>
    <xf numFmtId="0" fontId="3" fillId="7" borderId="0" xfId="2" applyFont="1" applyFill="1" applyAlignment="1" applyProtection="1">
      <alignment vertical="center"/>
      <protection hidden="1"/>
    </xf>
    <xf numFmtId="0" fontId="3" fillId="7" borderId="0" xfId="2" applyFont="1" applyFill="1" applyAlignment="1" applyProtection="1">
      <alignment horizontal="center" vertical="center"/>
      <protection hidden="1"/>
    </xf>
    <xf numFmtId="0" fontId="21" fillId="5" borderId="47" xfId="0" applyFont="1" applyFill="1" applyBorder="1" applyAlignment="1" applyProtection="1">
      <alignment vertical="center" shrinkToFit="1"/>
      <protection hidden="1"/>
    </xf>
    <xf numFmtId="167" fontId="21" fillId="8" borderId="47" xfId="3" applyNumberFormat="1" applyFont="1" applyFill="1" applyBorder="1" applyAlignment="1" applyProtection="1">
      <alignment horizontal="left" vertical="center" shrinkToFit="1"/>
      <protection hidden="1"/>
    </xf>
    <xf numFmtId="0" fontId="22" fillId="2" borderId="47" xfId="2" applyFont="1" applyFill="1" applyBorder="1" applyAlignment="1" applyProtection="1">
      <alignment horizontal="left" vertical="center" shrinkToFit="1"/>
      <protection hidden="1"/>
    </xf>
    <xf numFmtId="0" fontId="21" fillId="5" borderId="48" xfId="0" applyFont="1" applyFill="1" applyBorder="1" applyAlignment="1" applyProtection="1">
      <alignment vertical="center" shrinkToFit="1"/>
      <protection hidden="1"/>
    </xf>
    <xf numFmtId="0" fontId="21" fillId="0" borderId="47" xfId="0" applyFont="1" applyBorder="1" applyAlignment="1" applyProtection="1">
      <alignment horizontal="left" vertical="center" shrinkToFit="1"/>
      <protection hidden="1"/>
    </xf>
    <xf numFmtId="167" fontId="21" fillId="8" borderId="48" xfId="3" applyNumberFormat="1" applyFont="1" applyFill="1" applyBorder="1" applyAlignment="1" applyProtection="1">
      <alignment horizontal="left" vertical="center" shrinkToFit="1"/>
      <protection hidden="1"/>
    </xf>
    <xf numFmtId="0" fontId="21" fillId="8" borderId="48" xfId="0" applyFont="1" applyFill="1" applyBorder="1" applyAlignment="1" applyProtection="1">
      <alignment horizontal="left" vertical="center" shrinkToFit="1"/>
      <protection hidden="1"/>
    </xf>
    <xf numFmtId="0" fontId="21" fillId="0" borderId="48" xfId="0" applyFont="1" applyBorder="1" applyAlignment="1" applyProtection="1">
      <alignment horizontal="left" vertical="center" shrinkToFit="1"/>
      <protection hidden="1"/>
    </xf>
    <xf numFmtId="0" fontId="19" fillId="5" borderId="27" xfId="0" applyFont="1" applyFill="1" applyBorder="1" applyAlignment="1" applyProtection="1">
      <alignment vertical="center" wrapText="1"/>
      <protection hidden="1"/>
    </xf>
    <xf numFmtId="0" fontId="0" fillId="0" borderId="28" xfId="0" applyFont="1" applyBorder="1" applyAlignment="1" applyProtection="1">
      <alignment vertical="center" wrapText="1"/>
      <protection hidden="1"/>
    </xf>
    <xf numFmtId="0" fontId="0" fillId="0" borderId="49" xfId="0" applyFont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vertical="center"/>
      <protection hidden="1"/>
    </xf>
    <xf numFmtId="0" fontId="36" fillId="7" borderId="11" xfId="2" applyFont="1" applyFill="1" applyBorder="1" applyAlignment="1" applyProtection="1">
      <alignment horizontal="center" vertical="center" shrinkToFit="1"/>
      <protection locked="0"/>
    </xf>
    <xf numFmtId="0" fontId="40" fillId="4" borderId="0" xfId="0" applyFont="1" applyFill="1" applyAlignment="1" applyProtection="1">
      <alignment vertical="center"/>
      <protection hidden="1"/>
    </xf>
    <xf numFmtId="167" fontId="21" fillId="8" borderId="15" xfId="3" applyNumberFormat="1" applyFont="1" applyFill="1" applyBorder="1" applyAlignment="1" applyProtection="1">
      <alignment horizontal="left" vertical="center" shrinkToFit="1"/>
      <protection locked="0"/>
    </xf>
    <xf numFmtId="0" fontId="12" fillId="2" borderId="15" xfId="2" applyFont="1" applyFill="1" applyBorder="1" applyAlignment="1" applyProtection="1">
      <alignment horizontal="center" vertical="center" shrinkToFit="1"/>
      <protection locked="0"/>
    </xf>
    <xf numFmtId="0" fontId="12" fillId="7" borderId="15" xfId="2" applyFont="1" applyFill="1" applyBorder="1" applyAlignment="1" applyProtection="1">
      <alignment horizontal="center" vertical="center" shrinkToFit="1"/>
      <protection locked="0"/>
    </xf>
    <xf numFmtId="0" fontId="35" fillId="7" borderId="32" xfId="2" applyFont="1" applyFill="1" applyBorder="1" applyAlignment="1" applyProtection="1">
      <alignment horizontal="center" vertical="center" shrinkToFit="1"/>
      <protection locked="0"/>
    </xf>
    <xf numFmtId="167" fontId="21" fillId="8" borderId="16" xfId="3" applyNumberFormat="1" applyFont="1" applyFill="1" applyBorder="1" applyAlignment="1" applyProtection="1">
      <alignment horizontal="left" vertical="center" shrinkToFit="1"/>
      <protection locked="0"/>
    </xf>
    <xf numFmtId="0" fontId="12" fillId="2" borderId="16" xfId="2" applyFont="1" applyFill="1" applyBorder="1" applyAlignment="1" applyProtection="1">
      <alignment horizontal="center" vertical="center" shrinkToFit="1"/>
      <protection locked="0"/>
    </xf>
    <xf numFmtId="0" fontId="12" fillId="7" borderId="16" xfId="2" applyFont="1" applyFill="1" applyBorder="1" applyAlignment="1" applyProtection="1">
      <alignment horizontal="center" vertical="center" shrinkToFit="1"/>
      <protection locked="0"/>
    </xf>
    <xf numFmtId="0" fontId="35" fillId="7" borderId="42" xfId="2" applyFont="1" applyFill="1" applyBorder="1" applyAlignment="1" applyProtection="1">
      <alignment horizontal="center" vertical="center" shrinkToFit="1"/>
      <protection locked="0"/>
    </xf>
    <xf numFmtId="167" fontId="21" fillId="8" borderId="17" xfId="3" applyNumberFormat="1" applyFont="1" applyFill="1" applyBorder="1" applyAlignment="1" applyProtection="1">
      <alignment horizontal="left" vertical="center" shrinkToFit="1"/>
      <protection locked="0"/>
    </xf>
    <xf numFmtId="0" fontId="12" fillId="2" borderId="17" xfId="2" applyFont="1" applyFill="1" applyBorder="1" applyAlignment="1" applyProtection="1">
      <alignment horizontal="center" vertical="center" shrinkToFit="1"/>
      <protection locked="0"/>
    </xf>
    <xf numFmtId="0" fontId="12" fillId="7" borderId="17" xfId="2" applyFont="1" applyFill="1" applyBorder="1" applyAlignment="1" applyProtection="1">
      <alignment horizontal="center" vertical="center" shrinkToFit="1"/>
      <protection locked="0"/>
    </xf>
    <xf numFmtId="0" fontId="35" fillId="7" borderId="34" xfId="2" applyFont="1" applyFill="1" applyBorder="1" applyAlignment="1" applyProtection="1">
      <alignment horizontal="center" vertical="center" shrinkToFit="1"/>
      <protection locked="0"/>
    </xf>
    <xf numFmtId="0" fontId="31" fillId="8" borderId="0" xfId="0" applyNumberFormat="1" applyFont="1" applyFill="1" applyBorder="1" applyAlignment="1" applyProtection="1">
      <alignment horizontal="left" vertical="center" shrinkToFit="1"/>
      <protection hidden="1"/>
    </xf>
    <xf numFmtId="1" fontId="19" fillId="5" borderId="27" xfId="0" applyNumberFormat="1" applyFont="1" applyFill="1" applyBorder="1" applyAlignment="1" applyProtection="1">
      <alignment horizontal="center" vertical="center" wrapText="1" shrinkToFit="1"/>
      <protection locked="0"/>
    </xf>
    <xf numFmtId="1" fontId="19" fillId="5" borderId="28" xfId="0" applyNumberFormat="1" applyFont="1" applyFill="1" applyBorder="1" applyAlignment="1" applyProtection="1">
      <alignment horizontal="center" vertical="center" wrapText="1" shrinkToFit="1"/>
      <protection locked="0"/>
    </xf>
    <xf numFmtId="1" fontId="19" fillId="5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7" borderId="26" xfId="2" applyFont="1" applyFill="1" applyBorder="1" applyAlignment="1" applyProtection="1">
      <alignment horizontal="center" vertical="center"/>
      <protection hidden="1"/>
    </xf>
    <xf numFmtId="0" fontId="0" fillId="8" borderId="26" xfId="0" applyFill="1" applyBorder="1" applyAlignment="1" applyProtection="1">
      <alignment vertical="center"/>
      <protection hidden="1"/>
    </xf>
    <xf numFmtId="0" fontId="15" fillId="0" borderId="13" xfId="0" applyFont="1" applyBorder="1" applyAlignment="1" applyProtection="1">
      <alignment horizontal="center" vertical="center" shrinkToFit="1"/>
      <protection hidden="1"/>
    </xf>
    <xf numFmtId="0" fontId="15" fillId="0" borderId="14" xfId="0" applyFont="1" applyBorder="1" applyAlignment="1" applyProtection="1">
      <alignment horizontal="center" vertical="center" shrinkToFit="1"/>
      <protection hidden="1"/>
    </xf>
    <xf numFmtId="0" fontId="15" fillId="0" borderId="11" xfId="0" applyFont="1" applyBorder="1" applyAlignment="1" applyProtection="1">
      <alignment horizontal="center" vertical="center" shrinkToFit="1"/>
      <protection hidden="1"/>
    </xf>
    <xf numFmtId="0" fontId="5" fillId="2" borderId="10" xfId="2" applyFont="1" applyFill="1" applyBorder="1" applyAlignment="1" applyProtection="1">
      <alignment horizontal="center" vertical="center" wrapText="1" shrinkToFit="1"/>
      <protection locked="0"/>
    </xf>
    <xf numFmtId="0" fontId="20" fillId="7" borderId="10" xfId="2" applyFont="1" applyFill="1" applyBorder="1" applyAlignment="1" applyProtection="1">
      <alignment horizontal="center" vertical="center" shrinkToFit="1"/>
      <protection locked="0"/>
    </xf>
    <xf numFmtId="0" fontId="3" fillId="2" borderId="10" xfId="2" applyFont="1" applyFill="1" applyBorder="1" applyAlignment="1" applyProtection="1">
      <alignment horizontal="center" vertical="center" shrinkToFit="1"/>
      <protection hidden="1"/>
    </xf>
    <xf numFmtId="167" fontId="19" fillId="8" borderId="10" xfId="3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2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center" vertical="center" shrinkToFit="1"/>
      <protection locked="0"/>
    </xf>
    <xf numFmtId="0" fontId="3" fillId="0" borderId="0" xfId="2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7" borderId="0" xfId="2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27" fillId="2" borderId="23" xfId="2" applyFont="1" applyFill="1" applyBorder="1" applyAlignment="1" applyProtection="1">
      <alignment vertical="center" shrinkToFit="1"/>
      <protection hidden="1"/>
    </xf>
    <xf numFmtId="0" fontId="28" fillId="0" borderId="23" xfId="0" applyFont="1" applyBorder="1" applyAlignment="1" applyProtection="1">
      <alignment vertical="center" shrinkToFit="1"/>
      <protection hidden="1"/>
    </xf>
    <xf numFmtId="0" fontId="28" fillId="0" borderId="24" xfId="0" applyFont="1" applyBorder="1" applyAlignment="1" applyProtection="1">
      <alignment vertical="center" shrinkToFit="1"/>
      <protection hidden="1"/>
    </xf>
    <xf numFmtId="0" fontId="16" fillId="2" borderId="0" xfId="2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2" borderId="28" xfId="2" applyFont="1" applyFill="1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49" xfId="0" applyBorder="1" applyAlignment="1" applyProtection="1">
      <alignment horizontal="center" vertical="center" shrinkToFit="1"/>
      <protection hidden="1"/>
    </xf>
    <xf numFmtId="0" fontId="19" fillId="5" borderId="27" xfId="0" applyFont="1" applyFill="1" applyBorder="1" applyAlignment="1" applyProtection="1">
      <alignment vertical="center" wrapText="1"/>
      <protection hidden="1"/>
    </xf>
    <xf numFmtId="0" fontId="0" fillId="0" borderId="28" xfId="0" applyFont="1" applyBorder="1" applyAlignment="1" applyProtection="1">
      <alignment vertical="center" wrapText="1"/>
      <protection hidden="1"/>
    </xf>
    <xf numFmtId="0" fontId="0" fillId="0" borderId="49" xfId="0" applyFont="1" applyBorder="1" applyAlignment="1" applyProtection="1">
      <alignment vertical="center" wrapText="1"/>
      <protection hidden="1"/>
    </xf>
    <xf numFmtId="167" fontId="19" fillId="8" borderId="27" xfId="3" applyNumberFormat="1" applyFont="1" applyFill="1" applyBorder="1" applyAlignment="1" applyProtection="1">
      <alignment horizontal="left" vertical="center" wrapText="1"/>
      <protection hidden="1"/>
    </xf>
    <xf numFmtId="0" fontId="20" fillId="7" borderId="27" xfId="2" applyFont="1" applyFill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166" fontId="18" fillId="7" borderId="0" xfId="2" applyNumberFormat="1" applyFont="1" applyFill="1" applyBorder="1" applyAlignment="1" applyProtection="1">
      <alignment horizontal="left" vertical="center"/>
      <protection hidden="1"/>
    </xf>
    <xf numFmtId="0" fontId="5" fillId="2" borderId="29" xfId="2" applyFont="1" applyFill="1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6" fillId="7" borderId="0" xfId="2" applyFont="1" applyFill="1" applyBorder="1" applyAlignment="1" applyProtection="1">
      <alignment horizontal="center" vertical="center"/>
      <protection hidden="1"/>
    </xf>
    <xf numFmtId="0" fontId="7" fillId="2" borderId="0" xfId="2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0" fillId="2" borderId="0" xfId="2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9" fillId="5" borderId="10" xfId="0" applyFont="1" applyFill="1" applyBorder="1" applyAlignment="1" applyProtection="1">
      <alignment horizontal="left" vertical="center" wrapText="1" shrinkToFit="1"/>
      <protection locked="0"/>
    </xf>
    <xf numFmtId="0" fontId="41" fillId="6" borderId="50" xfId="0" applyFont="1" applyFill="1" applyBorder="1" applyAlignment="1" applyProtection="1">
      <alignment horizontal="center"/>
      <protection hidden="1"/>
    </xf>
    <xf numFmtId="0" fontId="41" fillId="6" borderId="51" xfId="0" applyFont="1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 vertical="center" wrapText="1"/>
      <protection hidden="1"/>
    </xf>
    <xf numFmtId="0" fontId="0" fillId="2" borderId="22" xfId="0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5" fillId="2" borderId="25" xfId="2" applyFont="1" applyFill="1" applyBorder="1" applyAlignment="1" applyProtection="1">
      <alignment horizontal="center" textRotation="90" wrapText="1"/>
      <protection hidden="1"/>
    </xf>
    <xf numFmtId="0" fontId="5" fillId="2" borderId="21" xfId="2" applyFont="1" applyFill="1" applyBorder="1" applyAlignment="1" applyProtection="1">
      <alignment horizontal="center" textRotation="90" wrapText="1"/>
      <protection hidden="1"/>
    </xf>
    <xf numFmtId="0" fontId="4" fillId="0" borderId="21" xfId="0" applyFont="1" applyBorder="1" applyAlignment="1" applyProtection="1">
      <alignment horizontal="center" textRotation="90" wrapText="1"/>
      <protection hidden="1"/>
    </xf>
    <xf numFmtId="0" fontId="4" fillId="0" borderId="46" xfId="0" applyFont="1" applyBorder="1" applyAlignment="1" applyProtection="1">
      <alignment horizontal="center" textRotation="90" wrapText="1"/>
      <protection hidden="1"/>
    </xf>
    <xf numFmtId="0" fontId="41" fillId="6" borderId="3" xfId="0" applyFont="1" applyFill="1" applyBorder="1" applyAlignment="1" applyProtection="1">
      <alignment horizontal="center"/>
      <protection hidden="1"/>
    </xf>
    <xf numFmtId="0" fontId="41" fillId="6" borderId="4" xfId="0" applyFont="1" applyFill="1" applyBorder="1" applyAlignment="1" applyProtection="1">
      <alignment horizontal="center"/>
      <protection hidden="1"/>
    </xf>
    <xf numFmtId="0" fontId="31" fillId="0" borderId="28" xfId="0" applyFont="1" applyBorder="1" applyAlignment="1" applyProtection="1">
      <alignment horizontal="center" shrinkToFit="1"/>
      <protection hidden="1"/>
    </xf>
    <xf numFmtId="0" fontId="31" fillId="0" borderId="49" xfId="0" applyFont="1" applyBorder="1" applyAlignment="1" applyProtection="1">
      <alignment horizontal="center"/>
      <protection hidden="1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52" xfId="2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25" fillId="2" borderId="13" xfId="2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Border="1" applyAlignment="1" applyProtection="1">
      <alignment horizontal="left" vertical="center" shrinkToFit="1"/>
      <protection hidden="1"/>
    </xf>
    <xf numFmtId="0" fontId="4" fillId="0" borderId="11" xfId="0" applyFont="1" applyBorder="1" applyAlignment="1" applyProtection="1">
      <alignment horizontal="left" vertical="center" shrinkToFit="1"/>
      <protection hidden="1"/>
    </xf>
    <xf numFmtId="0" fontId="42" fillId="2" borderId="0" xfId="2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2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5" fillId="2" borderId="27" xfId="2" applyFont="1" applyFill="1" applyBorder="1" applyAlignment="1" applyProtection="1">
      <alignment horizontal="center" textRotation="90" wrapText="1"/>
      <protection hidden="1"/>
    </xf>
    <xf numFmtId="0" fontId="4" fillId="0" borderId="28" xfId="0" applyFont="1" applyBorder="1" applyAlignment="1" applyProtection="1">
      <alignment horizontal="center" textRotation="90" wrapText="1"/>
      <protection hidden="1"/>
    </xf>
    <xf numFmtId="0" fontId="4" fillId="0" borderId="49" xfId="0" applyFont="1" applyBorder="1" applyAlignment="1" applyProtection="1">
      <alignment horizontal="center" textRotation="90" wrapText="1"/>
      <protection hidden="1"/>
    </xf>
    <xf numFmtId="0" fontId="44" fillId="2" borderId="0" xfId="2" applyFont="1" applyFill="1" applyBorder="1" applyAlignment="1" applyProtection="1">
      <alignment horizontal="right" vertical="center" shrinkToFit="1"/>
      <protection hidden="1"/>
    </xf>
    <xf numFmtId="0" fontId="45" fillId="0" borderId="0" xfId="0" applyFont="1" applyBorder="1" applyAlignment="1" applyProtection="1">
      <alignment vertical="center" shrinkToFit="1"/>
      <protection hidden="1"/>
    </xf>
    <xf numFmtId="0" fontId="29" fillId="2" borderId="21" xfId="2" applyFont="1" applyFill="1" applyBorder="1" applyAlignment="1" applyProtection="1">
      <alignment horizontal="center" vertical="center"/>
      <protection hidden="1"/>
    </xf>
    <xf numFmtId="0" fontId="29" fillId="7" borderId="0" xfId="2" applyFont="1" applyFill="1" applyBorder="1" applyAlignment="1" applyProtection="1">
      <alignment horizontal="center" vertical="center"/>
      <protection hidden="1"/>
    </xf>
    <xf numFmtId="0" fontId="29" fillId="2" borderId="22" xfId="2" applyFont="1" applyFill="1" applyBorder="1" applyAlignment="1" applyProtection="1">
      <alignment horizontal="center" vertical="center"/>
      <protection hidden="1"/>
    </xf>
    <xf numFmtId="0" fontId="6" fillId="2" borderId="21" xfId="2" applyFont="1" applyFill="1" applyBorder="1" applyAlignment="1" applyProtection="1">
      <alignment horizontal="right" vertical="center" shrinkToFit="1"/>
      <protection hidden="1"/>
    </xf>
    <xf numFmtId="0" fontId="6" fillId="7" borderId="0" xfId="2" applyFont="1" applyFill="1" applyBorder="1" applyAlignment="1" applyProtection="1">
      <alignment horizontal="right" vertical="center" shrinkToFit="1"/>
      <protection hidden="1"/>
    </xf>
    <xf numFmtId="0" fontId="12" fillId="0" borderId="0" xfId="2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10" fillId="8" borderId="0" xfId="2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 horizontal="center" vertical="center"/>
    </xf>
    <xf numFmtId="0" fontId="3" fillId="0" borderId="23" xfId="2" applyFont="1" applyFill="1" applyBorder="1" applyAlignment="1" applyProtection="1">
      <alignment vertical="center"/>
      <protection hidden="1"/>
    </xf>
    <xf numFmtId="0" fontId="0" fillId="0" borderId="23" xfId="0" applyFill="1" applyBorder="1" applyAlignment="1">
      <alignment vertical="center"/>
    </xf>
    <xf numFmtId="0" fontId="6" fillId="2" borderId="13" xfId="2" applyFont="1" applyFill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24" fillId="2" borderId="13" xfId="2" applyFont="1" applyFill="1" applyBorder="1" applyAlignment="1" applyProtection="1">
      <alignment horizontal="left" vertical="center" shrinkToFit="1"/>
      <protection hidden="1"/>
    </xf>
    <xf numFmtId="0" fontId="26" fillId="0" borderId="14" xfId="0" applyFont="1" applyBorder="1" applyAlignment="1" applyProtection="1">
      <alignment horizontal="left" shrinkToFit="1"/>
      <protection hidden="1"/>
    </xf>
    <xf numFmtId="0" fontId="4" fillId="0" borderId="11" xfId="0" applyFont="1" applyBorder="1" applyAlignment="1" applyProtection="1">
      <alignment horizontal="left" shrinkToFit="1"/>
      <protection hidden="1"/>
    </xf>
    <xf numFmtId="0" fontId="3" fillId="2" borderId="27" xfId="2" applyFont="1" applyFill="1" applyBorder="1" applyAlignment="1" applyProtection="1">
      <alignment horizontal="center" vertical="center" textRotation="90" shrinkToFit="1"/>
      <protection hidden="1"/>
    </xf>
    <xf numFmtId="0" fontId="13" fillId="2" borderId="26" xfId="2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164" fontId="8" fillId="0" borderId="63" xfId="0" applyNumberFormat="1" applyFont="1" applyBorder="1" applyAlignment="1" applyProtection="1">
      <alignment horizontal="center" vertical="center" shrinkToFit="1"/>
      <protection hidden="1"/>
    </xf>
    <xf numFmtId="164" fontId="8" fillId="0" borderId="14" xfId="0" applyNumberFormat="1" applyFont="1" applyBorder="1" applyAlignment="1" applyProtection="1">
      <alignment horizontal="center" vertical="center" shrinkToFit="1"/>
      <protection hidden="1"/>
    </xf>
    <xf numFmtId="164" fontId="8" fillId="0" borderId="64" xfId="0" applyNumberFormat="1" applyFont="1" applyBorder="1" applyAlignment="1" applyProtection="1">
      <alignment horizontal="center" vertical="center" shrinkToFit="1"/>
      <protection hidden="1"/>
    </xf>
    <xf numFmtId="0" fontId="5" fillId="2" borderId="29" xfId="2" applyFont="1" applyFill="1" applyBorder="1" applyAlignment="1" applyProtection="1">
      <alignment horizontal="center" textRotation="90" wrapText="1"/>
      <protection hidden="1"/>
    </xf>
    <xf numFmtId="0" fontId="4" fillId="0" borderId="22" xfId="0" applyFont="1" applyBorder="1" applyAlignment="1" applyProtection="1">
      <alignment horizontal="center" textRotation="90" wrapText="1"/>
      <protection hidden="1"/>
    </xf>
    <xf numFmtId="0" fontId="4" fillId="0" borderId="24" xfId="0" applyFont="1" applyBorder="1" applyAlignment="1" applyProtection="1">
      <alignment horizontal="center" textRotation="90" wrapText="1"/>
      <protection hidden="1"/>
    </xf>
    <xf numFmtId="164" fontId="32" fillId="0" borderId="14" xfId="0" applyNumberFormat="1" applyFont="1" applyBorder="1" applyAlignment="1" applyProtection="1">
      <alignment horizontal="center" vertical="center" shrinkToFit="1"/>
      <protection hidden="1"/>
    </xf>
  </cellXfs>
  <cellStyles count="4">
    <cellStyle name="Köprü" xfId="1" builtinId="8"/>
    <cellStyle name="Normal" xfId="0" builtinId="0"/>
    <cellStyle name="Normal_Sayfa1" xfId="2"/>
    <cellStyle name="Normal_TMVE_SIF" xfId="3"/>
  </cellStyles>
  <dxfs count="259"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 val="0"/>
        <i val="0"/>
        <color rgb="FFFF0000"/>
        <name val="Cambria"/>
        <scheme val="none"/>
      </font>
      <fill>
        <patternFill>
          <bgColor theme="0"/>
        </patternFill>
      </fill>
    </dxf>
    <dxf>
      <font>
        <b val="0"/>
        <i val="0"/>
        <color rgb="FFFF0000"/>
        <name val="Cambria"/>
        <scheme val="none"/>
      </font>
      <fill>
        <patternFill>
          <bgColor theme="0"/>
        </patternFill>
      </fill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  <name val="Cambria"/>
        <scheme val="none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strike val="0"/>
        <u val="none"/>
        <color rgb="FFFF0000"/>
        <name val="Cambria"/>
        <scheme val="none"/>
      </font>
      <numFmt numFmtId="0" formatCode="General"/>
      <fill>
        <patternFill patternType="solid">
          <fgColor indexed="64"/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  <name val="Cambria"/>
        <scheme val="none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DD211"/>
  <sheetViews>
    <sheetView showZeros="0"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J17" sqref="AJ17"/>
    </sheetView>
  </sheetViews>
  <sheetFormatPr defaultColWidth="0" defaultRowHeight="0" customHeight="1" zeroHeight="1"/>
  <cols>
    <col min="1" max="1" width="1.140625" style="44" customWidth="1"/>
    <col min="2" max="2" width="3.5703125" style="43" customWidth="1"/>
    <col min="3" max="3" width="17.42578125" style="44" customWidth="1"/>
    <col min="4" max="4" width="13.42578125" style="44" customWidth="1"/>
    <col min="5" max="5" width="13.85546875" style="44" customWidth="1"/>
    <col min="6" max="6" width="11.42578125" style="44" customWidth="1"/>
    <col min="7" max="7" width="0.140625" style="44" hidden="1" customWidth="1"/>
    <col min="8" max="11" width="2.7109375" style="44" hidden="1" customWidth="1"/>
    <col min="12" max="42" width="3.5703125" style="44" customWidth="1"/>
    <col min="43" max="43" width="5.85546875" style="44" customWidth="1"/>
    <col min="44" max="44" width="3.7109375" style="44" hidden="1" customWidth="1"/>
    <col min="45" max="45" width="6.7109375" style="44" customWidth="1"/>
    <col min="46" max="46" width="12.7109375" style="44" customWidth="1"/>
    <col min="47" max="47" width="5.140625" style="44" hidden="1" customWidth="1"/>
    <col min="48" max="48" width="14.5703125" style="44" hidden="1" customWidth="1"/>
    <col min="49" max="49" width="4.28515625" style="44" hidden="1" customWidth="1"/>
    <col min="50" max="52" width="15.7109375" style="44" hidden="1" customWidth="1"/>
    <col min="53" max="59" width="15.7109375" style="44" customWidth="1"/>
    <col min="60" max="60" width="8.85546875" style="44" customWidth="1"/>
    <col min="61" max="63" width="9.140625" style="44" customWidth="1"/>
    <col min="64" max="64" width="14.140625" style="44" customWidth="1"/>
    <col min="65" max="65" width="14.28515625" style="44" customWidth="1"/>
    <col min="66" max="71" width="9.140625" style="44" customWidth="1"/>
    <col min="72" max="106" width="3.42578125" style="44" customWidth="1"/>
    <col min="107" max="108" width="3" style="44" customWidth="1"/>
    <col min="109" max="16384" width="9.140625" style="44" hidden="1"/>
  </cols>
  <sheetData>
    <row r="1" spans="2:107" ht="12" customHeight="1"/>
    <row r="2" spans="2:107" ht="15">
      <c r="B2" s="216" t="s">
        <v>57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8"/>
      <c r="AU2" s="48"/>
    </row>
    <row r="3" spans="2:107" ht="12" customHeight="1">
      <c r="B3" s="45"/>
      <c r="C3" s="46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7"/>
      <c r="AU3" s="48"/>
    </row>
    <row r="4" spans="2:107" ht="12.75">
      <c r="B4" s="219" t="s">
        <v>33</v>
      </c>
      <c r="C4" s="220"/>
      <c r="D4" s="221" t="s">
        <v>64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49"/>
      <c r="T4" s="49"/>
      <c r="U4" s="50"/>
      <c r="V4" s="50"/>
      <c r="W4" s="50"/>
      <c r="X4" s="50"/>
      <c r="Y4" s="50"/>
      <c r="Z4" s="50"/>
      <c r="AA4" s="50"/>
      <c r="AB4" s="50"/>
      <c r="AC4" s="214" t="s">
        <v>35</v>
      </c>
      <c r="AD4" s="215"/>
      <c r="AE4" s="215"/>
      <c r="AF4" s="215"/>
      <c r="AG4" s="215"/>
      <c r="AH4" s="210">
        <v>2</v>
      </c>
      <c r="AI4" s="209"/>
      <c r="AJ4" s="209"/>
      <c r="AK4" s="140"/>
      <c r="AL4" s="51"/>
      <c r="AM4" s="51"/>
      <c r="AN4" s="52"/>
      <c r="AO4" s="205" t="s">
        <v>59</v>
      </c>
      <c r="AP4" s="206"/>
      <c r="AQ4" s="206"/>
      <c r="AR4" s="207"/>
      <c r="AS4" s="27">
        <v>10</v>
      </c>
      <c r="AT4" s="199" t="s">
        <v>60</v>
      </c>
      <c r="AU4" s="48"/>
    </row>
    <row r="5" spans="2:107" ht="13.5" thickBot="1">
      <c r="B5" s="53"/>
      <c r="C5" s="50"/>
      <c r="D5" s="225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125"/>
      <c r="T5" s="124"/>
      <c r="U5" s="50"/>
      <c r="V5" s="50"/>
      <c r="W5" s="50"/>
      <c r="X5" s="50"/>
      <c r="Y5" s="50"/>
      <c r="Z5" s="50"/>
      <c r="AA5" s="50"/>
      <c r="AB5" s="50"/>
      <c r="AC5" s="214" t="s">
        <v>39</v>
      </c>
      <c r="AD5" s="215"/>
      <c r="AE5" s="215"/>
      <c r="AF5" s="215"/>
      <c r="AG5" s="215"/>
      <c r="AH5" s="208">
        <v>2018</v>
      </c>
      <c r="AI5" s="209"/>
      <c r="AJ5" s="209"/>
      <c r="AK5" s="54"/>
      <c r="AL5" s="54"/>
      <c r="AM5" s="54"/>
      <c r="AN5" s="55"/>
      <c r="AO5" s="229" t="s">
        <v>58</v>
      </c>
      <c r="AP5" s="230"/>
      <c r="AQ5" s="230"/>
      <c r="AR5" s="231"/>
      <c r="AS5" s="28">
        <v>2021</v>
      </c>
      <c r="AT5" s="200"/>
      <c r="AU5" s="48"/>
      <c r="BH5" s="56" t="b">
        <v>0</v>
      </c>
    </row>
    <row r="6" spans="2:107" ht="15.75" hidden="1" customHeight="1" thickBot="1">
      <c r="B6" s="57"/>
      <c r="C6" s="58"/>
      <c r="D6" s="58"/>
      <c r="E6" s="58"/>
      <c r="F6" s="58"/>
      <c r="G6" s="58">
        <f>CY6</f>
        <v>4</v>
      </c>
      <c r="H6" s="58">
        <f>CZ6</f>
        <v>5</v>
      </c>
      <c r="I6" s="58">
        <f>DA6</f>
        <v>6</v>
      </c>
      <c r="J6" s="58">
        <f>DB6</f>
        <v>7</v>
      </c>
      <c r="K6" s="58">
        <f>DC6</f>
        <v>1</v>
      </c>
      <c r="L6" s="59">
        <f>WEEKDAY(BM13,2)</f>
        <v>5</v>
      </c>
      <c r="M6" s="59">
        <f>IF(L6&gt;6,1,L6+1)</f>
        <v>6</v>
      </c>
      <c r="N6" s="59">
        <f t="shared" ref="N6:AP6" si="0">IF(M6&gt;6,1,M6+1)</f>
        <v>7</v>
      </c>
      <c r="O6" s="59">
        <f t="shared" si="0"/>
        <v>1</v>
      </c>
      <c r="P6" s="59">
        <f t="shared" si="0"/>
        <v>2</v>
      </c>
      <c r="Q6" s="59">
        <f t="shared" si="0"/>
        <v>3</v>
      </c>
      <c r="R6" s="59">
        <f t="shared" si="0"/>
        <v>4</v>
      </c>
      <c r="S6" s="59">
        <f t="shared" si="0"/>
        <v>5</v>
      </c>
      <c r="T6" s="59">
        <f t="shared" si="0"/>
        <v>6</v>
      </c>
      <c r="U6" s="59">
        <f t="shared" si="0"/>
        <v>7</v>
      </c>
      <c r="V6" s="59">
        <f t="shared" si="0"/>
        <v>1</v>
      </c>
      <c r="W6" s="59">
        <f t="shared" si="0"/>
        <v>2</v>
      </c>
      <c r="X6" s="59">
        <f t="shared" si="0"/>
        <v>3</v>
      </c>
      <c r="Y6" s="59">
        <f t="shared" si="0"/>
        <v>4</v>
      </c>
      <c r="Z6" s="59">
        <f t="shared" si="0"/>
        <v>5</v>
      </c>
      <c r="AA6" s="59">
        <f t="shared" si="0"/>
        <v>6</v>
      </c>
      <c r="AB6" s="59">
        <f t="shared" si="0"/>
        <v>7</v>
      </c>
      <c r="AC6" s="60">
        <f t="shared" si="0"/>
        <v>1</v>
      </c>
      <c r="AD6" s="60">
        <f t="shared" si="0"/>
        <v>2</v>
      </c>
      <c r="AE6" s="60">
        <f t="shared" si="0"/>
        <v>3</v>
      </c>
      <c r="AF6" s="60">
        <f t="shared" si="0"/>
        <v>4</v>
      </c>
      <c r="AG6" s="60">
        <f t="shared" si="0"/>
        <v>5</v>
      </c>
      <c r="AH6" s="60">
        <f t="shared" si="0"/>
        <v>6</v>
      </c>
      <c r="AI6" s="60">
        <f t="shared" si="0"/>
        <v>7</v>
      </c>
      <c r="AJ6" s="60">
        <f t="shared" si="0"/>
        <v>1</v>
      </c>
      <c r="AK6" s="59">
        <f t="shared" si="0"/>
        <v>2</v>
      </c>
      <c r="AL6" s="59">
        <f t="shared" si="0"/>
        <v>3</v>
      </c>
      <c r="AM6" s="59">
        <f t="shared" si="0"/>
        <v>4</v>
      </c>
      <c r="AN6" s="59">
        <f t="shared" si="0"/>
        <v>5</v>
      </c>
      <c r="AO6" s="59">
        <f t="shared" si="0"/>
        <v>6</v>
      </c>
      <c r="AP6" s="59">
        <f t="shared" si="0"/>
        <v>7</v>
      </c>
      <c r="AQ6" s="61"/>
      <c r="AR6" s="61"/>
      <c r="AS6" s="61"/>
      <c r="AT6" s="62"/>
      <c r="AU6" s="48"/>
      <c r="BY6" s="59">
        <f>WEEKDAY(BM31,2)</f>
        <v>6</v>
      </c>
      <c r="BZ6" s="59">
        <f t="shared" ref="BZ6:DC6" si="1">IF(BY6&gt;6,1,BY6+1)</f>
        <v>7</v>
      </c>
      <c r="CA6" s="59">
        <f t="shared" si="1"/>
        <v>1</v>
      </c>
      <c r="CB6" s="59">
        <f t="shared" si="1"/>
        <v>2</v>
      </c>
      <c r="CC6" s="59">
        <f t="shared" si="1"/>
        <v>3</v>
      </c>
      <c r="CD6" s="59">
        <f t="shared" si="1"/>
        <v>4</v>
      </c>
      <c r="CE6" s="59">
        <f t="shared" si="1"/>
        <v>5</v>
      </c>
      <c r="CF6" s="59">
        <f t="shared" si="1"/>
        <v>6</v>
      </c>
      <c r="CG6" s="59">
        <f t="shared" si="1"/>
        <v>7</v>
      </c>
      <c r="CH6" s="59">
        <f t="shared" si="1"/>
        <v>1</v>
      </c>
      <c r="CI6" s="59">
        <f t="shared" si="1"/>
        <v>2</v>
      </c>
      <c r="CJ6" s="59">
        <f t="shared" si="1"/>
        <v>3</v>
      </c>
      <c r="CK6" s="59">
        <f t="shared" si="1"/>
        <v>4</v>
      </c>
      <c r="CL6" s="59">
        <f t="shared" si="1"/>
        <v>5</v>
      </c>
      <c r="CM6" s="59">
        <f t="shared" si="1"/>
        <v>6</v>
      </c>
      <c r="CN6" s="59">
        <f t="shared" si="1"/>
        <v>7</v>
      </c>
      <c r="CO6" s="59">
        <f t="shared" si="1"/>
        <v>1</v>
      </c>
      <c r="CP6" s="59">
        <f t="shared" si="1"/>
        <v>2</v>
      </c>
      <c r="CQ6" s="59">
        <f t="shared" si="1"/>
        <v>3</v>
      </c>
      <c r="CR6" s="59">
        <f t="shared" si="1"/>
        <v>4</v>
      </c>
      <c r="CS6" s="59">
        <f t="shared" si="1"/>
        <v>5</v>
      </c>
      <c r="CT6" s="59">
        <f t="shared" si="1"/>
        <v>6</v>
      </c>
      <c r="CU6" s="59">
        <f t="shared" si="1"/>
        <v>7</v>
      </c>
      <c r="CV6" s="59">
        <f t="shared" si="1"/>
        <v>1</v>
      </c>
      <c r="CW6" s="59">
        <f t="shared" si="1"/>
        <v>2</v>
      </c>
      <c r="CX6" s="59">
        <f t="shared" si="1"/>
        <v>3</v>
      </c>
      <c r="CY6" s="59">
        <f t="shared" si="1"/>
        <v>4</v>
      </c>
      <c r="CZ6" s="59">
        <f t="shared" si="1"/>
        <v>5</v>
      </c>
      <c r="DA6" s="59">
        <f t="shared" si="1"/>
        <v>6</v>
      </c>
      <c r="DB6" s="59">
        <f t="shared" si="1"/>
        <v>7</v>
      </c>
      <c r="DC6" s="59">
        <f t="shared" si="1"/>
        <v>1</v>
      </c>
    </row>
    <row r="7" spans="2:107" ht="12" customHeight="1">
      <c r="B7" s="227" t="s">
        <v>51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193" t="s">
        <v>45</v>
      </c>
      <c r="AR7" s="239" t="s">
        <v>46</v>
      </c>
      <c r="AS7" s="211" t="s">
        <v>44</v>
      </c>
      <c r="AT7" s="189" t="s">
        <v>50</v>
      </c>
      <c r="AU7" s="48"/>
      <c r="BY7" s="202" t="s">
        <v>1</v>
      </c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4"/>
    </row>
    <row r="8" spans="2:107" ht="22.5" customHeight="1">
      <c r="B8" s="232" t="s">
        <v>0</v>
      </c>
      <c r="C8" s="233" t="s">
        <v>34</v>
      </c>
      <c r="D8" s="233"/>
      <c r="E8" s="233"/>
      <c r="F8" s="234"/>
      <c r="G8" s="236" t="str">
        <f>INDEX(BK28:BK40,AH4)</f>
        <v>Şubat</v>
      </c>
      <c r="H8" s="237"/>
      <c r="I8" s="237"/>
      <c r="J8" s="237"/>
      <c r="K8" s="238"/>
      <c r="L8" s="242" t="str">
        <f>INDEX(BK11:BK91,AS4)</f>
        <v>Ekim</v>
      </c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194"/>
      <c r="AR8" s="240"/>
      <c r="AS8" s="212"/>
      <c r="AT8" s="190"/>
      <c r="AU8" s="48"/>
      <c r="BY8" s="63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5"/>
    </row>
    <row r="9" spans="2:107" ht="64.5" customHeight="1">
      <c r="B9" s="167"/>
      <c r="C9" s="235"/>
      <c r="D9" s="235"/>
      <c r="E9" s="235"/>
      <c r="F9" s="235"/>
      <c r="G9" s="31" t="str">
        <f>IF(G10="","",CY9)</f>
        <v>Perşembe</v>
      </c>
      <c r="H9" s="24" t="str">
        <f>IF(H10="","",CZ9)</f>
        <v>Cuma</v>
      </c>
      <c r="I9" s="24" t="str">
        <f>IF(I10="","",DA9)</f>
        <v>Cumartesi</v>
      </c>
      <c r="J9" s="24" t="str">
        <f>IF(J10="","",DB9)</f>
        <v>Pazar</v>
      </c>
      <c r="K9" s="29" t="str">
        <f>IF(K10="","",DC9)</f>
        <v>Pazartesi</v>
      </c>
      <c r="L9" s="1" t="str">
        <f t="shared" ref="L9:AP9" si="2">VLOOKUP(L6,$BL$17:$BM$23,2)</f>
        <v>Cuma</v>
      </c>
      <c r="M9" s="1" t="str">
        <f t="shared" si="2"/>
        <v>Cumartesi</v>
      </c>
      <c r="N9" s="1" t="str">
        <f t="shared" si="2"/>
        <v>Pazar</v>
      </c>
      <c r="O9" s="1" t="str">
        <f t="shared" si="2"/>
        <v>Pazartesi</v>
      </c>
      <c r="P9" s="1" t="str">
        <f t="shared" si="2"/>
        <v>Salı</v>
      </c>
      <c r="Q9" s="1" t="str">
        <f t="shared" si="2"/>
        <v>Çarşamba</v>
      </c>
      <c r="R9" s="1" t="str">
        <f t="shared" si="2"/>
        <v>Perşembe</v>
      </c>
      <c r="S9" s="1" t="str">
        <f t="shared" si="2"/>
        <v>Cuma</v>
      </c>
      <c r="T9" s="1" t="str">
        <f t="shared" si="2"/>
        <v>Cumartesi</v>
      </c>
      <c r="U9" s="1" t="str">
        <f t="shared" si="2"/>
        <v>Pazar</v>
      </c>
      <c r="V9" s="1" t="str">
        <f t="shared" si="2"/>
        <v>Pazartesi</v>
      </c>
      <c r="W9" s="1" t="str">
        <f t="shared" si="2"/>
        <v>Salı</v>
      </c>
      <c r="X9" s="1" t="str">
        <f t="shared" si="2"/>
        <v>Çarşamba</v>
      </c>
      <c r="Y9" s="1" t="str">
        <f t="shared" si="2"/>
        <v>Perşembe</v>
      </c>
      <c r="Z9" s="1" t="str">
        <f t="shared" si="2"/>
        <v>Cuma</v>
      </c>
      <c r="AA9" s="1" t="str">
        <f t="shared" si="2"/>
        <v>Cumartesi</v>
      </c>
      <c r="AB9" s="1" t="str">
        <f t="shared" si="2"/>
        <v>Pazar</v>
      </c>
      <c r="AC9" s="1" t="str">
        <f t="shared" si="2"/>
        <v>Pazartesi</v>
      </c>
      <c r="AD9" s="1" t="str">
        <f t="shared" si="2"/>
        <v>Salı</v>
      </c>
      <c r="AE9" s="1" t="str">
        <f t="shared" si="2"/>
        <v>Çarşamba</v>
      </c>
      <c r="AF9" s="1" t="str">
        <f t="shared" si="2"/>
        <v>Perşembe</v>
      </c>
      <c r="AG9" s="1" t="str">
        <f t="shared" si="2"/>
        <v>Cuma</v>
      </c>
      <c r="AH9" s="1" t="str">
        <f t="shared" si="2"/>
        <v>Cumartesi</v>
      </c>
      <c r="AI9" s="1" t="str">
        <f t="shared" si="2"/>
        <v>Pazar</v>
      </c>
      <c r="AJ9" s="1" t="str">
        <f t="shared" si="2"/>
        <v>Pazartesi</v>
      </c>
      <c r="AK9" s="1" t="str">
        <f t="shared" si="2"/>
        <v>Salı</v>
      </c>
      <c r="AL9" s="1" t="str">
        <f t="shared" si="2"/>
        <v>Çarşamba</v>
      </c>
      <c r="AM9" s="1" t="str">
        <f t="shared" si="2"/>
        <v>Perşembe</v>
      </c>
      <c r="AN9" s="1" t="str">
        <f t="shared" si="2"/>
        <v>Cuma</v>
      </c>
      <c r="AO9" s="1" t="str">
        <f t="shared" si="2"/>
        <v>Cumartesi</v>
      </c>
      <c r="AP9" s="22" t="str">
        <f t="shared" si="2"/>
        <v>Pazar</v>
      </c>
      <c r="AQ9" s="195"/>
      <c r="AR9" s="240"/>
      <c r="AS9" s="212"/>
      <c r="AT9" s="191"/>
      <c r="AU9" s="48"/>
      <c r="AV9" s="48"/>
      <c r="BI9" s="66" t="s">
        <v>17</v>
      </c>
      <c r="BJ9" s="67" t="s">
        <v>18</v>
      </c>
      <c r="BY9" s="40" t="str">
        <f t="shared" ref="BY9:DC9" si="3">VLOOKUP(BY6,$BL$33:$BM$39,2)</f>
        <v>Cumartesi</v>
      </c>
      <c r="BZ9" s="1" t="str">
        <f t="shared" si="3"/>
        <v>Pazar</v>
      </c>
      <c r="CA9" s="1" t="str">
        <f t="shared" si="3"/>
        <v>Pazartesi</v>
      </c>
      <c r="CB9" s="1" t="str">
        <f t="shared" si="3"/>
        <v>Salı</v>
      </c>
      <c r="CC9" s="1" t="str">
        <f t="shared" si="3"/>
        <v>Çarşamba</v>
      </c>
      <c r="CD9" s="1" t="str">
        <f t="shared" si="3"/>
        <v>Perşembe</v>
      </c>
      <c r="CE9" s="1" t="str">
        <f t="shared" si="3"/>
        <v>Cuma</v>
      </c>
      <c r="CF9" s="1" t="str">
        <f t="shared" si="3"/>
        <v>Cumartesi</v>
      </c>
      <c r="CG9" s="1" t="str">
        <f t="shared" si="3"/>
        <v>Pazar</v>
      </c>
      <c r="CH9" s="1" t="str">
        <f t="shared" si="3"/>
        <v>Pazartesi</v>
      </c>
      <c r="CI9" s="1" t="str">
        <f t="shared" si="3"/>
        <v>Salı</v>
      </c>
      <c r="CJ9" s="1" t="str">
        <f t="shared" si="3"/>
        <v>Çarşamba</v>
      </c>
      <c r="CK9" s="1" t="str">
        <f t="shared" si="3"/>
        <v>Perşembe</v>
      </c>
      <c r="CL9" s="1" t="str">
        <f t="shared" si="3"/>
        <v>Cuma</v>
      </c>
      <c r="CM9" s="1" t="str">
        <f t="shared" si="3"/>
        <v>Cumartesi</v>
      </c>
      <c r="CN9" s="1" t="str">
        <f t="shared" si="3"/>
        <v>Pazar</v>
      </c>
      <c r="CO9" s="1" t="str">
        <f t="shared" si="3"/>
        <v>Pazartesi</v>
      </c>
      <c r="CP9" s="1" t="str">
        <f t="shared" si="3"/>
        <v>Salı</v>
      </c>
      <c r="CQ9" s="1" t="str">
        <f t="shared" si="3"/>
        <v>Çarşamba</v>
      </c>
      <c r="CR9" s="1" t="str">
        <f t="shared" si="3"/>
        <v>Perşembe</v>
      </c>
      <c r="CS9" s="1" t="str">
        <f t="shared" si="3"/>
        <v>Cuma</v>
      </c>
      <c r="CT9" s="1" t="str">
        <f t="shared" si="3"/>
        <v>Cumartesi</v>
      </c>
      <c r="CU9" s="1" t="str">
        <f t="shared" si="3"/>
        <v>Pazar</v>
      </c>
      <c r="CV9" s="1" t="str">
        <f t="shared" si="3"/>
        <v>Pazartesi</v>
      </c>
      <c r="CW9" s="1" t="str">
        <f t="shared" si="3"/>
        <v>Salı</v>
      </c>
      <c r="CX9" s="1" t="str">
        <f t="shared" si="3"/>
        <v>Çarşamba</v>
      </c>
      <c r="CY9" s="1" t="str">
        <f t="shared" si="3"/>
        <v>Perşembe</v>
      </c>
      <c r="CZ9" s="1" t="str">
        <f t="shared" si="3"/>
        <v>Cuma</v>
      </c>
      <c r="DA9" s="1" t="str">
        <f t="shared" si="3"/>
        <v>Cumartesi</v>
      </c>
      <c r="DB9" s="1" t="str">
        <f t="shared" si="3"/>
        <v>Pazar</v>
      </c>
      <c r="DC9" s="41" t="str">
        <f t="shared" si="3"/>
        <v>Pazartesi</v>
      </c>
    </row>
    <row r="10" spans="2:107" ht="20.25" customHeight="1" thickBot="1">
      <c r="B10" s="168"/>
      <c r="C10" s="25" t="s">
        <v>42</v>
      </c>
      <c r="D10" s="25" t="s">
        <v>52</v>
      </c>
      <c r="E10" s="25" t="s">
        <v>43</v>
      </c>
      <c r="F10" s="26" t="s">
        <v>47</v>
      </c>
      <c r="G10" s="32">
        <f>CY10</f>
        <v>27</v>
      </c>
      <c r="H10" s="20">
        <f>CZ10</f>
        <v>28</v>
      </c>
      <c r="I10" s="20">
        <f>DA10</f>
        <v>29</v>
      </c>
      <c r="J10" s="20">
        <f>DB10</f>
        <v>30</v>
      </c>
      <c r="K10" s="30">
        <f>DC10</f>
        <v>31</v>
      </c>
      <c r="L10" s="21">
        <v>1</v>
      </c>
      <c r="M10" s="20">
        <f t="shared" ref="M10:AP10" si="4">IF(OR((L10=$BM$12),L10=""),"",L10+1)</f>
        <v>2</v>
      </c>
      <c r="N10" s="20">
        <f t="shared" si="4"/>
        <v>3</v>
      </c>
      <c r="O10" s="20">
        <f t="shared" si="4"/>
        <v>4</v>
      </c>
      <c r="P10" s="20">
        <f t="shared" si="4"/>
        <v>5</v>
      </c>
      <c r="Q10" s="20">
        <f t="shared" si="4"/>
        <v>6</v>
      </c>
      <c r="R10" s="20">
        <f t="shared" si="4"/>
        <v>7</v>
      </c>
      <c r="S10" s="20">
        <f t="shared" si="4"/>
        <v>8</v>
      </c>
      <c r="T10" s="20">
        <f t="shared" si="4"/>
        <v>9</v>
      </c>
      <c r="U10" s="20">
        <f t="shared" si="4"/>
        <v>10</v>
      </c>
      <c r="V10" s="20">
        <f t="shared" si="4"/>
        <v>11</v>
      </c>
      <c r="W10" s="20">
        <f t="shared" si="4"/>
        <v>12</v>
      </c>
      <c r="X10" s="20">
        <f t="shared" si="4"/>
        <v>13</v>
      </c>
      <c r="Y10" s="20">
        <f t="shared" si="4"/>
        <v>14</v>
      </c>
      <c r="Z10" s="20">
        <f t="shared" si="4"/>
        <v>15</v>
      </c>
      <c r="AA10" s="20">
        <f t="shared" si="4"/>
        <v>16</v>
      </c>
      <c r="AB10" s="20">
        <f t="shared" si="4"/>
        <v>17</v>
      </c>
      <c r="AC10" s="20">
        <f t="shared" si="4"/>
        <v>18</v>
      </c>
      <c r="AD10" s="20">
        <f t="shared" si="4"/>
        <v>19</v>
      </c>
      <c r="AE10" s="20">
        <f t="shared" si="4"/>
        <v>20</v>
      </c>
      <c r="AF10" s="20">
        <f t="shared" si="4"/>
        <v>21</v>
      </c>
      <c r="AG10" s="20">
        <f t="shared" si="4"/>
        <v>22</v>
      </c>
      <c r="AH10" s="20">
        <f t="shared" si="4"/>
        <v>23</v>
      </c>
      <c r="AI10" s="20">
        <f t="shared" si="4"/>
        <v>24</v>
      </c>
      <c r="AJ10" s="20">
        <f t="shared" si="4"/>
        <v>25</v>
      </c>
      <c r="AK10" s="20">
        <f t="shared" si="4"/>
        <v>26</v>
      </c>
      <c r="AL10" s="20">
        <f t="shared" si="4"/>
        <v>27</v>
      </c>
      <c r="AM10" s="20">
        <f t="shared" si="4"/>
        <v>28</v>
      </c>
      <c r="AN10" s="20">
        <f t="shared" si="4"/>
        <v>29</v>
      </c>
      <c r="AO10" s="20">
        <f t="shared" si="4"/>
        <v>30</v>
      </c>
      <c r="AP10" s="23">
        <f t="shared" si="4"/>
        <v>31</v>
      </c>
      <c r="AQ10" s="196"/>
      <c r="AR10" s="241"/>
      <c r="AS10" s="213"/>
      <c r="AT10" s="192"/>
      <c r="AU10" s="48"/>
      <c r="AV10" s="48"/>
      <c r="BY10" s="42">
        <v>1</v>
      </c>
      <c r="BZ10" s="2">
        <f t="shared" ref="BZ10:DC10" si="5">IF(OR((BY10=$BM$30),BY10=""),"",BY10+1)</f>
        <v>2</v>
      </c>
      <c r="CA10" s="2">
        <f t="shared" si="5"/>
        <v>3</v>
      </c>
      <c r="CB10" s="2">
        <f t="shared" si="5"/>
        <v>4</v>
      </c>
      <c r="CC10" s="2">
        <f t="shared" si="5"/>
        <v>5</v>
      </c>
      <c r="CD10" s="2">
        <f t="shared" si="5"/>
        <v>6</v>
      </c>
      <c r="CE10" s="2">
        <f t="shared" si="5"/>
        <v>7</v>
      </c>
      <c r="CF10" s="2">
        <f t="shared" si="5"/>
        <v>8</v>
      </c>
      <c r="CG10" s="2">
        <f t="shared" si="5"/>
        <v>9</v>
      </c>
      <c r="CH10" s="2">
        <f t="shared" si="5"/>
        <v>10</v>
      </c>
      <c r="CI10" s="2">
        <f t="shared" si="5"/>
        <v>11</v>
      </c>
      <c r="CJ10" s="2">
        <f t="shared" si="5"/>
        <v>12</v>
      </c>
      <c r="CK10" s="2">
        <f t="shared" si="5"/>
        <v>13</v>
      </c>
      <c r="CL10" s="2">
        <f t="shared" si="5"/>
        <v>14</v>
      </c>
      <c r="CM10" s="2">
        <f t="shared" si="5"/>
        <v>15</v>
      </c>
      <c r="CN10" s="2">
        <f t="shared" si="5"/>
        <v>16</v>
      </c>
      <c r="CO10" s="2">
        <f t="shared" si="5"/>
        <v>17</v>
      </c>
      <c r="CP10" s="2">
        <f t="shared" si="5"/>
        <v>18</v>
      </c>
      <c r="CQ10" s="2">
        <f t="shared" si="5"/>
        <v>19</v>
      </c>
      <c r="CR10" s="2">
        <f t="shared" si="5"/>
        <v>20</v>
      </c>
      <c r="CS10" s="2">
        <f t="shared" si="5"/>
        <v>21</v>
      </c>
      <c r="CT10" s="2">
        <f t="shared" si="5"/>
        <v>22</v>
      </c>
      <c r="CU10" s="2">
        <f t="shared" si="5"/>
        <v>23</v>
      </c>
      <c r="CV10" s="2">
        <f t="shared" si="5"/>
        <v>24</v>
      </c>
      <c r="CW10" s="2">
        <f t="shared" si="5"/>
        <v>25</v>
      </c>
      <c r="CX10" s="2">
        <f t="shared" si="5"/>
        <v>26</v>
      </c>
      <c r="CY10" s="2">
        <f t="shared" si="5"/>
        <v>27</v>
      </c>
      <c r="CZ10" s="2">
        <f t="shared" si="5"/>
        <v>28</v>
      </c>
      <c r="DA10" s="2">
        <f t="shared" si="5"/>
        <v>29</v>
      </c>
      <c r="DB10" s="2">
        <f t="shared" si="5"/>
        <v>30</v>
      </c>
      <c r="DC10" s="19">
        <f t="shared" si="5"/>
        <v>31</v>
      </c>
    </row>
    <row r="11" spans="2:107" ht="18" customHeight="1" thickTop="1">
      <c r="B11" s="151" t="str">
        <f>IF(C11="","",1)</f>
        <v/>
      </c>
      <c r="C11" s="186"/>
      <c r="D11" s="141"/>
      <c r="E11" s="152"/>
      <c r="F11" s="128"/>
      <c r="G11" s="129"/>
      <c r="H11" s="129"/>
      <c r="I11" s="129"/>
      <c r="J11" s="129"/>
      <c r="K11" s="129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1">
        <f t="shared" ref="AQ11:AQ43" si="6">SUM(L11:AP11)</f>
        <v>0</v>
      </c>
      <c r="AR11" s="126">
        <f t="shared" ref="AR11:AR43" si="7">SUM(G11:K11)</f>
        <v>0</v>
      </c>
      <c r="AS11" s="150">
        <f>SUM(AQ11:AQ13)</f>
        <v>0</v>
      </c>
      <c r="AT11" s="201"/>
      <c r="AU11" s="48"/>
      <c r="AV11" s="48"/>
      <c r="BI11" s="72">
        <v>1</v>
      </c>
      <c r="BJ11" s="73">
        <v>2010</v>
      </c>
      <c r="BK11" s="74" t="s">
        <v>6</v>
      </c>
      <c r="BL11" s="3" t="s">
        <v>19</v>
      </c>
      <c r="BM11" s="4" t="str">
        <f>CHOOSE(AS4,"OCAK","ŞUBAT","MART","NİSAN","MAYIS","HAZİRAN","TEMMUZ","AĞUSTOS","EYLÜL","EKİM","KASIM","ARALIK")</f>
        <v>EKİM</v>
      </c>
      <c r="BN11" s="197" t="s">
        <v>17</v>
      </c>
      <c r="BO11" s="198"/>
    </row>
    <row r="12" spans="2:107" ht="18" customHeight="1">
      <c r="B12" s="151"/>
      <c r="C12" s="186"/>
      <c r="D12" s="142"/>
      <c r="E12" s="152"/>
      <c r="F12" s="132"/>
      <c r="G12" s="133"/>
      <c r="H12" s="134"/>
      <c r="I12" s="134"/>
      <c r="J12" s="134"/>
      <c r="K12" s="133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5">
        <f t="shared" si="6"/>
        <v>0</v>
      </c>
      <c r="AR12" s="126">
        <f t="shared" si="7"/>
        <v>0</v>
      </c>
      <c r="AS12" s="150"/>
      <c r="AT12" s="201"/>
      <c r="AU12" s="48"/>
      <c r="AV12" s="48"/>
      <c r="BI12" s="72">
        <v>2</v>
      </c>
      <c r="BJ12" s="73">
        <v>2011</v>
      </c>
      <c r="BK12" s="74" t="s">
        <v>7</v>
      </c>
      <c r="BL12" s="5" t="s">
        <v>20</v>
      </c>
      <c r="BM12" s="6">
        <f>VLOOKUP(BM11,BN12:BO23,2,0)</f>
        <v>31</v>
      </c>
      <c r="BN12" s="7" t="s">
        <v>6</v>
      </c>
      <c r="BO12" s="8">
        <v>31</v>
      </c>
    </row>
    <row r="13" spans="2:107" ht="18" customHeight="1">
      <c r="B13" s="151"/>
      <c r="C13" s="186"/>
      <c r="D13" s="143"/>
      <c r="E13" s="152"/>
      <c r="F13" s="136"/>
      <c r="G13" s="137"/>
      <c r="H13" s="138"/>
      <c r="I13" s="138"/>
      <c r="J13" s="138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9">
        <f t="shared" si="6"/>
        <v>0</v>
      </c>
      <c r="AR13" s="126">
        <f t="shared" si="7"/>
        <v>0</v>
      </c>
      <c r="AS13" s="150"/>
      <c r="AT13" s="201"/>
      <c r="AU13" s="48"/>
      <c r="AV13" s="48"/>
      <c r="BI13" s="72">
        <v>3</v>
      </c>
      <c r="BJ13" s="73">
        <v>2012</v>
      </c>
      <c r="BK13" s="74" t="s">
        <v>8</v>
      </c>
      <c r="BL13" s="5" t="s">
        <v>21</v>
      </c>
      <c r="BM13" s="9" t="str">
        <f>CONCATENATE(BM11,AS5)</f>
        <v>EKİM2021</v>
      </c>
      <c r="BN13" s="7" t="s">
        <v>7</v>
      </c>
      <c r="BO13" s="8">
        <f>IF(ROUND((AS4/4),1)=(AS4/4),29,28)</f>
        <v>29</v>
      </c>
    </row>
    <row r="14" spans="2:107" ht="18" customHeight="1">
      <c r="B14" s="151" t="str">
        <f>IF(C14="","",1+1)</f>
        <v/>
      </c>
      <c r="C14" s="186"/>
      <c r="D14" s="141"/>
      <c r="E14" s="152"/>
      <c r="F14" s="128"/>
      <c r="G14" s="129"/>
      <c r="H14" s="130"/>
      <c r="I14" s="130"/>
      <c r="J14" s="130"/>
      <c r="K14" s="129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1">
        <f t="shared" si="6"/>
        <v>0</v>
      </c>
      <c r="AR14" s="126">
        <f t="shared" si="7"/>
        <v>0</v>
      </c>
      <c r="AS14" s="150">
        <f>SUM(AQ14:AQ16)</f>
        <v>0</v>
      </c>
      <c r="AT14" s="149"/>
      <c r="AU14" s="48"/>
      <c r="AV14" s="48"/>
      <c r="BI14" s="72">
        <v>4</v>
      </c>
      <c r="BJ14" s="73">
        <v>2013</v>
      </c>
      <c r="BK14" s="74" t="s">
        <v>9</v>
      </c>
      <c r="BL14" s="5" t="s">
        <v>22</v>
      </c>
      <c r="BM14" s="6" t="str">
        <f>CHOOSE(AS4+1,"OCAK","ŞUBAT","MART","NİSAN","MAYIS","HAZİRAN","TEMMUZ","AĞUSTOS","EYLÜL","EKİM","KASIM","ARALIK","OCAK")</f>
        <v>KASIM</v>
      </c>
      <c r="BN14" s="7" t="s">
        <v>8</v>
      </c>
      <c r="BO14" s="8">
        <v>31</v>
      </c>
    </row>
    <row r="15" spans="2:107" ht="18" customHeight="1" thickBot="1">
      <c r="B15" s="151"/>
      <c r="C15" s="186"/>
      <c r="D15" s="142"/>
      <c r="E15" s="152"/>
      <c r="F15" s="132"/>
      <c r="G15" s="133"/>
      <c r="H15" s="133"/>
      <c r="I15" s="133"/>
      <c r="J15" s="133"/>
      <c r="K15" s="133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5">
        <f t="shared" si="6"/>
        <v>0</v>
      </c>
      <c r="AR15" s="126">
        <f t="shared" si="7"/>
        <v>0</v>
      </c>
      <c r="AS15" s="150"/>
      <c r="AT15" s="149"/>
      <c r="AU15" s="48"/>
      <c r="AV15" s="48"/>
      <c r="BI15" s="72">
        <v>5</v>
      </c>
      <c r="BJ15" s="73">
        <v>2014</v>
      </c>
      <c r="BK15" s="74" t="s">
        <v>10</v>
      </c>
      <c r="BL15" s="10" t="s">
        <v>23</v>
      </c>
      <c r="BM15" s="11" t="str">
        <f>IF(BM11="ARALIK",CONCATENATE(BM14,AS4+1),CONCATENATE(BM14,AS5))</f>
        <v>KASIM2021</v>
      </c>
      <c r="BN15" s="7" t="s">
        <v>9</v>
      </c>
      <c r="BO15" s="8">
        <v>30</v>
      </c>
    </row>
    <row r="16" spans="2:107" ht="18" customHeight="1" thickTop="1">
      <c r="B16" s="151"/>
      <c r="C16" s="186"/>
      <c r="D16" s="143"/>
      <c r="E16" s="152"/>
      <c r="F16" s="136"/>
      <c r="G16" s="137"/>
      <c r="H16" s="138"/>
      <c r="I16" s="138"/>
      <c r="J16" s="138"/>
      <c r="K16" s="137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9">
        <f t="shared" si="6"/>
        <v>0</v>
      </c>
      <c r="AR16" s="126">
        <f t="shared" si="7"/>
        <v>0</v>
      </c>
      <c r="AS16" s="150"/>
      <c r="AT16" s="149"/>
      <c r="AU16" s="48"/>
      <c r="AV16" s="48"/>
      <c r="BI16" s="72">
        <v>6</v>
      </c>
      <c r="BJ16" s="73">
        <v>2015</v>
      </c>
      <c r="BK16" s="74" t="s">
        <v>11</v>
      </c>
      <c r="BL16" s="187" t="s">
        <v>24</v>
      </c>
      <c r="BM16" s="188"/>
      <c r="BN16" s="7" t="s">
        <v>10</v>
      </c>
      <c r="BO16" s="8">
        <v>31</v>
      </c>
    </row>
    <row r="17" spans="2:107" ht="18" customHeight="1">
      <c r="B17" s="151" t="str">
        <f>IF(C17="","",2+1)</f>
        <v/>
      </c>
      <c r="C17" s="186"/>
      <c r="D17" s="141"/>
      <c r="E17" s="152"/>
      <c r="F17" s="128"/>
      <c r="G17" s="129"/>
      <c r="H17" s="130"/>
      <c r="I17" s="130"/>
      <c r="J17" s="130"/>
      <c r="K17" s="129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1">
        <f t="shared" si="6"/>
        <v>0</v>
      </c>
      <c r="AR17" s="126">
        <f t="shared" si="7"/>
        <v>0</v>
      </c>
      <c r="AS17" s="150">
        <f>SUM(AQ17:AQ19)</f>
        <v>0</v>
      </c>
      <c r="AT17" s="149"/>
      <c r="AU17" s="48"/>
      <c r="AV17" s="48"/>
      <c r="BI17" s="72">
        <v>7</v>
      </c>
      <c r="BJ17" s="73">
        <v>2016</v>
      </c>
      <c r="BK17" s="74" t="s">
        <v>5</v>
      </c>
      <c r="BL17" s="12">
        <v>1</v>
      </c>
      <c r="BM17" s="13" t="s">
        <v>25</v>
      </c>
      <c r="BN17" s="7" t="s">
        <v>11</v>
      </c>
      <c r="BO17" s="8">
        <v>30</v>
      </c>
    </row>
    <row r="18" spans="2:107" ht="18" customHeight="1">
      <c r="B18" s="151"/>
      <c r="C18" s="186"/>
      <c r="D18" s="142"/>
      <c r="E18" s="152"/>
      <c r="F18" s="132"/>
      <c r="G18" s="133"/>
      <c r="H18" s="134"/>
      <c r="I18" s="134"/>
      <c r="J18" s="134"/>
      <c r="K18" s="133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5">
        <f t="shared" si="6"/>
        <v>0</v>
      </c>
      <c r="AR18" s="126">
        <f t="shared" si="7"/>
        <v>0</v>
      </c>
      <c r="AS18" s="150"/>
      <c r="AT18" s="149"/>
      <c r="AU18" s="48"/>
      <c r="AV18" s="48"/>
      <c r="BI18" s="72">
        <v>8</v>
      </c>
      <c r="BJ18" s="73">
        <v>2017</v>
      </c>
      <c r="BK18" s="74" t="s">
        <v>12</v>
      </c>
      <c r="BL18" s="12">
        <v>2</v>
      </c>
      <c r="BM18" s="13" t="s">
        <v>26</v>
      </c>
      <c r="BN18" s="7" t="s">
        <v>5</v>
      </c>
      <c r="BO18" s="8">
        <v>31</v>
      </c>
    </row>
    <row r="19" spans="2:107" ht="18" customHeight="1">
      <c r="B19" s="151"/>
      <c r="C19" s="186"/>
      <c r="D19" s="143"/>
      <c r="E19" s="152"/>
      <c r="F19" s="136"/>
      <c r="G19" s="137"/>
      <c r="H19" s="137"/>
      <c r="I19" s="137"/>
      <c r="J19" s="137"/>
      <c r="K19" s="137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9">
        <f t="shared" si="6"/>
        <v>0</v>
      </c>
      <c r="AR19" s="126">
        <f t="shared" si="7"/>
        <v>0</v>
      </c>
      <c r="AS19" s="150"/>
      <c r="AT19" s="149"/>
      <c r="AU19" s="48"/>
      <c r="AV19" s="48"/>
      <c r="BI19" s="72">
        <v>9</v>
      </c>
      <c r="BJ19" s="73">
        <v>2018</v>
      </c>
      <c r="BK19" s="74" t="s">
        <v>13</v>
      </c>
      <c r="BL19" s="12">
        <v>3</v>
      </c>
      <c r="BM19" s="13" t="s">
        <v>27</v>
      </c>
      <c r="BN19" s="7" t="s">
        <v>12</v>
      </c>
      <c r="BO19" s="14">
        <v>31</v>
      </c>
    </row>
    <row r="20" spans="2:107" ht="18" customHeight="1">
      <c r="B20" s="151" t="str">
        <f>IF(C20="","",3+1)</f>
        <v/>
      </c>
      <c r="C20" s="186"/>
      <c r="D20" s="141"/>
      <c r="E20" s="152"/>
      <c r="F20" s="128"/>
      <c r="G20" s="129"/>
      <c r="H20" s="130"/>
      <c r="I20" s="130"/>
      <c r="J20" s="130"/>
      <c r="K20" s="129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1">
        <f t="shared" si="6"/>
        <v>0</v>
      </c>
      <c r="AR20" s="126">
        <f t="shared" si="7"/>
        <v>0</v>
      </c>
      <c r="AS20" s="150">
        <f>SUM(AQ20:AQ22)</f>
        <v>0</v>
      </c>
      <c r="AT20" s="149"/>
      <c r="AU20" s="48"/>
      <c r="AV20" s="48"/>
      <c r="BI20" s="72">
        <v>10</v>
      </c>
      <c r="BJ20" s="73">
        <v>2019</v>
      </c>
      <c r="BK20" s="74" t="s">
        <v>14</v>
      </c>
      <c r="BL20" s="12">
        <v>4</v>
      </c>
      <c r="BM20" s="13" t="s">
        <v>28</v>
      </c>
      <c r="BN20" s="7" t="s">
        <v>13</v>
      </c>
      <c r="BO20" s="14">
        <v>30</v>
      </c>
    </row>
    <row r="21" spans="2:107" ht="18" customHeight="1">
      <c r="B21" s="151"/>
      <c r="C21" s="186"/>
      <c r="D21" s="142"/>
      <c r="E21" s="152"/>
      <c r="F21" s="132"/>
      <c r="G21" s="133"/>
      <c r="H21" s="134"/>
      <c r="I21" s="134"/>
      <c r="J21" s="134"/>
      <c r="K21" s="133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5">
        <f t="shared" si="6"/>
        <v>0</v>
      </c>
      <c r="AR21" s="126">
        <f t="shared" si="7"/>
        <v>0</v>
      </c>
      <c r="AS21" s="150"/>
      <c r="AT21" s="149"/>
      <c r="AU21" s="48"/>
      <c r="AV21" s="48"/>
      <c r="BI21" s="72">
        <v>11</v>
      </c>
      <c r="BJ21" s="73">
        <v>2020</v>
      </c>
      <c r="BK21" s="74" t="s">
        <v>15</v>
      </c>
      <c r="BL21" s="12">
        <v>5</v>
      </c>
      <c r="BM21" s="13" t="s">
        <v>29</v>
      </c>
      <c r="BN21" s="7" t="s">
        <v>14</v>
      </c>
      <c r="BO21" s="14">
        <v>31</v>
      </c>
    </row>
    <row r="22" spans="2:107" ht="18" customHeight="1" thickBot="1">
      <c r="B22" s="151"/>
      <c r="C22" s="186"/>
      <c r="D22" s="143"/>
      <c r="E22" s="152"/>
      <c r="F22" s="136"/>
      <c r="G22" s="137"/>
      <c r="H22" s="138"/>
      <c r="I22" s="138"/>
      <c r="J22" s="138"/>
      <c r="K22" s="137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9">
        <f t="shared" si="6"/>
        <v>0</v>
      </c>
      <c r="AR22" s="126">
        <f t="shared" si="7"/>
        <v>0</v>
      </c>
      <c r="AS22" s="150"/>
      <c r="AT22" s="149"/>
      <c r="AU22" s="48"/>
      <c r="AV22" s="48"/>
      <c r="BI22" s="72">
        <v>12</v>
      </c>
      <c r="BJ22" s="73">
        <v>2021</v>
      </c>
      <c r="BK22" s="74" t="s">
        <v>16</v>
      </c>
      <c r="BL22" s="12">
        <v>6</v>
      </c>
      <c r="BM22" s="13" t="s">
        <v>30</v>
      </c>
      <c r="BN22" s="7" t="s">
        <v>15</v>
      </c>
      <c r="BO22" s="14">
        <v>30</v>
      </c>
    </row>
    <row r="23" spans="2:107" ht="18" customHeight="1" thickBot="1">
      <c r="B23" s="151" t="str">
        <f>IF(C23="","",4+1)</f>
        <v/>
      </c>
      <c r="C23" s="186"/>
      <c r="D23" s="141"/>
      <c r="E23" s="152"/>
      <c r="F23" s="128"/>
      <c r="G23" s="129"/>
      <c r="H23" s="129"/>
      <c r="I23" s="129"/>
      <c r="J23" s="129"/>
      <c r="K23" s="129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1">
        <f t="shared" si="6"/>
        <v>0</v>
      </c>
      <c r="AR23" s="126">
        <f t="shared" si="7"/>
        <v>0</v>
      </c>
      <c r="AS23" s="150">
        <f>SUM(AQ23:AQ25)</f>
        <v>0</v>
      </c>
      <c r="AT23" s="149"/>
      <c r="AU23" s="48"/>
      <c r="AV23" s="48"/>
      <c r="BI23" s="72"/>
      <c r="BJ23" s="73">
        <v>2022</v>
      </c>
      <c r="BK23" s="84" t="str">
        <f>INDEX(BK11:BK91,AS4)</f>
        <v>Ekim</v>
      </c>
      <c r="BL23" s="15">
        <v>7</v>
      </c>
      <c r="BM23" s="16" t="s">
        <v>31</v>
      </c>
      <c r="BN23" s="17" t="s">
        <v>16</v>
      </c>
      <c r="BO23" s="18">
        <v>31</v>
      </c>
      <c r="BY23" s="59">
        <f>WEEKDAY(BM48,2)</f>
        <v>6</v>
      </c>
      <c r="BZ23" s="59">
        <f t="shared" ref="BZ23:DC23" si="8">IF(BY23&gt;6,1,BY23+1)</f>
        <v>7</v>
      </c>
      <c r="CA23" s="59">
        <f t="shared" si="8"/>
        <v>1</v>
      </c>
      <c r="CB23" s="59">
        <f t="shared" si="8"/>
        <v>2</v>
      </c>
      <c r="CC23" s="59">
        <f t="shared" si="8"/>
        <v>3</v>
      </c>
      <c r="CD23" s="59">
        <f t="shared" si="8"/>
        <v>4</v>
      </c>
      <c r="CE23" s="59">
        <f t="shared" si="8"/>
        <v>5</v>
      </c>
      <c r="CF23" s="59">
        <f t="shared" si="8"/>
        <v>6</v>
      </c>
      <c r="CG23" s="59">
        <f t="shared" si="8"/>
        <v>7</v>
      </c>
      <c r="CH23" s="59">
        <f t="shared" si="8"/>
        <v>1</v>
      </c>
      <c r="CI23" s="59">
        <f t="shared" si="8"/>
        <v>2</v>
      </c>
      <c r="CJ23" s="59">
        <f t="shared" si="8"/>
        <v>3</v>
      </c>
      <c r="CK23" s="59">
        <f t="shared" si="8"/>
        <v>4</v>
      </c>
      <c r="CL23" s="59">
        <f t="shared" si="8"/>
        <v>5</v>
      </c>
      <c r="CM23" s="59">
        <f t="shared" si="8"/>
        <v>6</v>
      </c>
      <c r="CN23" s="59">
        <f t="shared" si="8"/>
        <v>7</v>
      </c>
      <c r="CO23" s="59">
        <f t="shared" si="8"/>
        <v>1</v>
      </c>
      <c r="CP23" s="59">
        <f t="shared" si="8"/>
        <v>2</v>
      </c>
      <c r="CQ23" s="59">
        <f t="shared" si="8"/>
        <v>3</v>
      </c>
      <c r="CR23" s="59">
        <f t="shared" si="8"/>
        <v>4</v>
      </c>
      <c r="CS23" s="59">
        <f t="shared" si="8"/>
        <v>5</v>
      </c>
      <c r="CT23" s="59">
        <f t="shared" si="8"/>
        <v>6</v>
      </c>
      <c r="CU23" s="59">
        <f t="shared" si="8"/>
        <v>7</v>
      </c>
      <c r="CV23" s="59">
        <f t="shared" si="8"/>
        <v>1</v>
      </c>
      <c r="CW23" s="59">
        <f t="shared" si="8"/>
        <v>2</v>
      </c>
      <c r="CX23" s="59">
        <f t="shared" si="8"/>
        <v>3</v>
      </c>
      <c r="CY23" s="59">
        <f t="shared" si="8"/>
        <v>4</v>
      </c>
      <c r="CZ23" s="59">
        <f t="shared" si="8"/>
        <v>5</v>
      </c>
      <c r="DA23" s="59">
        <f t="shared" si="8"/>
        <v>6</v>
      </c>
      <c r="DB23" s="59">
        <f t="shared" si="8"/>
        <v>7</v>
      </c>
      <c r="DC23" s="59">
        <f t="shared" si="8"/>
        <v>1</v>
      </c>
    </row>
    <row r="24" spans="2:107" ht="18" customHeight="1">
      <c r="B24" s="151"/>
      <c r="C24" s="186"/>
      <c r="D24" s="142"/>
      <c r="E24" s="152"/>
      <c r="F24" s="132"/>
      <c r="G24" s="133"/>
      <c r="H24" s="134"/>
      <c r="I24" s="134"/>
      <c r="J24" s="134"/>
      <c r="K24" s="133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5">
        <f t="shared" si="6"/>
        <v>0</v>
      </c>
      <c r="AR24" s="126">
        <f t="shared" si="7"/>
        <v>0</v>
      </c>
      <c r="AS24" s="150"/>
      <c r="AT24" s="149"/>
      <c r="AU24" s="48"/>
      <c r="AV24" s="48"/>
      <c r="BI24" s="72"/>
      <c r="BJ24" s="73">
        <v>2014</v>
      </c>
      <c r="BK24" s="74"/>
      <c r="BL24" s="85"/>
      <c r="BM24" s="85"/>
      <c r="BN24" s="85"/>
      <c r="BO24" s="85"/>
      <c r="BY24" s="202" t="s">
        <v>1</v>
      </c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4"/>
    </row>
    <row r="25" spans="2:107" ht="18" customHeight="1">
      <c r="B25" s="151"/>
      <c r="C25" s="186"/>
      <c r="D25" s="143"/>
      <c r="E25" s="152"/>
      <c r="F25" s="136"/>
      <c r="G25" s="137"/>
      <c r="H25" s="138"/>
      <c r="I25" s="138"/>
      <c r="J25" s="138"/>
      <c r="K25" s="137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9">
        <f t="shared" si="6"/>
        <v>0</v>
      </c>
      <c r="AR25" s="126">
        <f t="shared" si="7"/>
        <v>0</v>
      </c>
      <c r="AS25" s="150"/>
      <c r="AT25" s="149"/>
      <c r="AU25" s="48"/>
      <c r="AV25" s="48"/>
      <c r="BI25" s="72"/>
      <c r="BJ25" s="73">
        <v>2015</v>
      </c>
      <c r="BK25" s="74"/>
      <c r="BL25" s="85"/>
      <c r="BM25" s="85"/>
      <c r="BN25" s="85"/>
      <c r="BO25" s="85"/>
      <c r="BY25" s="63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5"/>
    </row>
    <row r="26" spans="2:107" ht="18" customHeight="1">
      <c r="B26" s="151" t="str">
        <f>IF(C26="","",5+1)</f>
        <v/>
      </c>
      <c r="C26" s="186"/>
      <c r="D26" s="141"/>
      <c r="E26" s="152"/>
      <c r="F26" s="128"/>
      <c r="G26" s="129"/>
      <c r="H26" s="130"/>
      <c r="I26" s="130"/>
      <c r="J26" s="130"/>
      <c r="K26" s="129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1">
        <f t="shared" si="6"/>
        <v>0</v>
      </c>
      <c r="AR26" s="126">
        <f t="shared" si="7"/>
        <v>0</v>
      </c>
      <c r="AS26" s="150">
        <f>SUM(AQ26:AQ28)</f>
        <v>0</v>
      </c>
      <c r="AT26" s="149"/>
      <c r="AU26" s="48"/>
      <c r="AV26" s="48"/>
      <c r="BI26" s="72"/>
      <c r="BJ26" s="73">
        <v>2016</v>
      </c>
      <c r="BK26" s="74"/>
      <c r="BL26" s="85"/>
      <c r="BM26" s="85"/>
      <c r="BN26" s="85"/>
      <c r="BO26" s="85"/>
      <c r="BY26" s="40" t="str">
        <f t="shared" ref="BY26:DC26" si="9">VLOOKUP(BY23,$BL$33:$BM$39,2)</f>
        <v>Cumartesi</v>
      </c>
      <c r="BZ26" s="1" t="str">
        <f t="shared" si="9"/>
        <v>Pazar</v>
      </c>
      <c r="CA26" s="1" t="str">
        <f t="shared" si="9"/>
        <v>Pazartesi</v>
      </c>
      <c r="CB26" s="1" t="str">
        <f t="shared" si="9"/>
        <v>Salı</v>
      </c>
      <c r="CC26" s="1" t="str">
        <f t="shared" si="9"/>
        <v>Çarşamba</v>
      </c>
      <c r="CD26" s="1" t="str">
        <f t="shared" si="9"/>
        <v>Perşembe</v>
      </c>
      <c r="CE26" s="1" t="str">
        <f t="shared" si="9"/>
        <v>Cuma</v>
      </c>
      <c r="CF26" s="1" t="str">
        <f t="shared" si="9"/>
        <v>Cumartesi</v>
      </c>
      <c r="CG26" s="1" t="str">
        <f t="shared" si="9"/>
        <v>Pazar</v>
      </c>
      <c r="CH26" s="1" t="str">
        <f t="shared" si="9"/>
        <v>Pazartesi</v>
      </c>
      <c r="CI26" s="1" t="str">
        <f t="shared" si="9"/>
        <v>Salı</v>
      </c>
      <c r="CJ26" s="1" t="str">
        <f t="shared" si="9"/>
        <v>Çarşamba</v>
      </c>
      <c r="CK26" s="1" t="str">
        <f t="shared" si="9"/>
        <v>Perşembe</v>
      </c>
      <c r="CL26" s="1" t="str">
        <f t="shared" si="9"/>
        <v>Cuma</v>
      </c>
      <c r="CM26" s="1" t="str">
        <f t="shared" si="9"/>
        <v>Cumartesi</v>
      </c>
      <c r="CN26" s="1" t="str">
        <f t="shared" si="9"/>
        <v>Pazar</v>
      </c>
      <c r="CO26" s="1" t="str">
        <f t="shared" si="9"/>
        <v>Pazartesi</v>
      </c>
      <c r="CP26" s="1" t="str">
        <f t="shared" si="9"/>
        <v>Salı</v>
      </c>
      <c r="CQ26" s="1" t="str">
        <f t="shared" si="9"/>
        <v>Çarşamba</v>
      </c>
      <c r="CR26" s="1" t="str">
        <f t="shared" si="9"/>
        <v>Perşembe</v>
      </c>
      <c r="CS26" s="1" t="str">
        <f t="shared" si="9"/>
        <v>Cuma</v>
      </c>
      <c r="CT26" s="1" t="str">
        <f t="shared" si="9"/>
        <v>Cumartesi</v>
      </c>
      <c r="CU26" s="1" t="str">
        <f t="shared" si="9"/>
        <v>Pazar</v>
      </c>
      <c r="CV26" s="1" t="str">
        <f t="shared" si="9"/>
        <v>Pazartesi</v>
      </c>
      <c r="CW26" s="1" t="str">
        <f t="shared" si="9"/>
        <v>Salı</v>
      </c>
      <c r="CX26" s="1" t="str">
        <f t="shared" si="9"/>
        <v>Çarşamba</v>
      </c>
      <c r="CY26" s="1" t="str">
        <f t="shared" si="9"/>
        <v>Perşembe</v>
      </c>
      <c r="CZ26" s="1" t="str">
        <f t="shared" si="9"/>
        <v>Cuma</v>
      </c>
      <c r="DA26" s="1" t="str">
        <f t="shared" si="9"/>
        <v>Cumartesi</v>
      </c>
      <c r="DB26" s="1" t="str">
        <f t="shared" si="9"/>
        <v>Pazar</v>
      </c>
      <c r="DC26" s="41" t="str">
        <f t="shared" si="9"/>
        <v>Pazartesi</v>
      </c>
    </row>
    <row r="27" spans="2:107" ht="18" customHeight="1" thickBot="1">
      <c r="B27" s="151"/>
      <c r="C27" s="186"/>
      <c r="D27" s="142"/>
      <c r="E27" s="152"/>
      <c r="F27" s="132"/>
      <c r="G27" s="133"/>
      <c r="H27" s="133"/>
      <c r="I27" s="133"/>
      <c r="J27" s="133"/>
      <c r="K27" s="133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5">
        <f t="shared" ref="AQ27:AQ35" si="10">SUM(L27:AP27)</f>
        <v>0</v>
      </c>
      <c r="AR27" s="126">
        <f t="shared" ref="AR27:AR35" si="11">SUM(G27:K27)</f>
        <v>0</v>
      </c>
      <c r="AS27" s="150"/>
      <c r="AT27" s="149"/>
      <c r="AU27" s="48"/>
      <c r="AV27" s="48"/>
      <c r="BI27" s="72"/>
      <c r="BJ27" s="73">
        <v>2017</v>
      </c>
      <c r="BK27" s="74"/>
      <c r="BL27" s="85"/>
      <c r="BM27" s="85"/>
      <c r="BN27" s="85"/>
      <c r="BO27" s="85"/>
      <c r="BY27" s="42">
        <v>1</v>
      </c>
      <c r="BZ27" s="2">
        <f t="shared" ref="BZ27:DC27" si="12">IF(OR((BY27=$BM$30),BY27=""),"",BY27+1)</f>
        <v>2</v>
      </c>
      <c r="CA27" s="2">
        <f t="shared" si="12"/>
        <v>3</v>
      </c>
      <c r="CB27" s="2">
        <f t="shared" si="12"/>
        <v>4</v>
      </c>
      <c r="CC27" s="2">
        <f t="shared" si="12"/>
        <v>5</v>
      </c>
      <c r="CD27" s="2">
        <f t="shared" si="12"/>
        <v>6</v>
      </c>
      <c r="CE27" s="2">
        <f t="shared" si="12"/>
        <v>7</v>
      </c>
      <c r="CF27" s="2">
        <f t="shared" si="12"/>
        <v>8</v>
      </c>
      <c r="CG27" s="2">
        <f t="shared" si="12"/>
        <v>9</v>
      </c>
      <c r="CH27" s="2">
        <f t="shared" si="12"/>
        <v>10</v>
      </c>
      <c r="CI27" s="2">
        <f t="shared" si="12"/>
        <v>11</v>
      </c>
      <c r="CJ27" s="2">
        <f t="shared" si="12"/>
        <v>12</v>
      </c>
      <c r="CK27" s="2">
        <f t="shared" si="12"/>
        <v>13</v>
      </c>
      <c r="CL27" s="2">
        <f t="shared" si="12"/>
        <v>14</v>
      </c>
      <c r="CM27" s="2">
        <f t="shared" si="12"/>
        <v>15</v>
      </c>
      <c r="CN27" s="2">
        <f t="shared" si="12"/>
        <v>16</v>
      </c>
      <c r="CO27" s="2">
        <f t="shared" si="12"/>
        <v>17</v>
      </c>
      <c r="CP27" s="2">
        <f t="shared" si="12"/>
        <v>18</v>
      </c>
      <c r="CQ27" s="2">
        <f t="shared" si="12"/>
        <v>19</v>
      </c>
      <c r="CR27" s="2">
        <f t="shared" si="12"/>
        <v>20</v>
      </c>
      <c r="CS27" s="2">
        <f t="shared" si="12"/>
        <v>21</v>
      </c>
      <c r="CT27" s="2">
        <f t="shared" si="12"/>
        <v>22</v>
      </c>
      <c r="CU27" s="2">
        <f t="shared" si="12"/>
        <v>23</v>
      </c>
      <c r="CV27" s="2">
        <f t="shared" si="12"/>
        <v>24</v>
      </c>
      <c r="CW27" s="2">
        <f t="shared" si="12"/>
        <v>25</v>
      </c>
      <c r="CX27" s="2">
        <f t="shared" si="12"/>
        <v>26</v>
      </c>
      <c r="CY27" s="2">
        <f t="shared" si="12"/>
        <v>27</v>
      </c>
      <c r="CZ27" s="2">
        <f t="shared" si="12"/>
        <v>28</v>
      </c>
      <c r="DA27" s="2">
        <f t="shared" si="12"/>
        <v>29</v>
      </c>
      <c r="DB27" s="2">
        <f t="shared" si="12"/>
        <v>30</v>
      </c>
      <c r="DC27" s="19">
        <f t="shared" si="12"/>
        <v>31</v>
      </c>
    </row>
    <row r="28" spans="2:107" ht="18" customHeight="1" thickTop="1">
      <c r="B28" s="151"/>
      <c r="C28" s="186"/>
      <c r="D28" s="143"/>
      <c r="E28" s="152"/>
      <c r="F28" s="136"/>
      <c r="G28" s="137"/>
      <c r="H28" s="138"/>
      <c r="I28" s="138"/>
      <c r="J28" s="138"/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9">
        <f t="shared" si="10"/>
        <v>0</v>
      </c>
      <c r="AR28" s="126">
        <f t="shared" si="11"/>
        <v>0</v>
      </c>
      <c r="AS28" s="150"/>
      <c r="AT28" s="149"/>
      <c r="AU28" s="48"/>
      <c r="AV28" s="48"/>
      <c r="BI28" s="72">
        <v>1</v>
      </c>
      <c r="BJ28" s="73">
        <v>2018</v>
      </c>
      <c r="BK28" s="74" t="s">
        <v>6</v>
      </c>
      <c r="BL28" s="3" t="s">
        <v>19</v>
      </c>
      <c r="BM28" s="4" t="str">
        <f>CHOOSE(AH4,"OCAK","ŞUBAT","MART","NİSAN","MAYIS","HAZİRAN","TEMMUZ","AĞUSTOS","EYLÜL","EKİM","KASIM","ARALIK")</f>
        <v>ŞUBAT</v>
      </c>
      <c r="BN28" s="197" t="s">
        <v>17</v>
      </c>
      <c r="BO28" s="198"/>
    </row>
    <row r="29" spans="2:107" ht="18" customHeight="1">
      <c r="B29" s="151" t="str">
        <f>IF(C29="","",6+1)</f>
        <v/>
      </c>
      <c r="C29" s="186"/>
      <c r="D29" s="141"/>
      <c r="E29" s="152"/>
      <c r="F29" s="128"/>
      <c r="G29" s="129"/>
      <c r="H29" s="130"/>
      <c r="I29" s="130"/>
      <c r="J29" s="130"/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1">
        <f t="shared" si="10"/>
        <v>0</v>
      </c>
      <c r="AR29" s="126"/>
      <c r="AS29" s="150">
        <f>SUM(AQ29:AQ31)</f>
        <v>0</v>
      </c>
      <c r="AT29" s="149"/>
      <c r="AU29" s="48"/>
      <c r="AV29" s="48"/>
      <c r="BI29" s="72">
        <v>2</v>
      </c>
      <c r="BJ29" s="73">
        <v>2019</v>
      </c>
      <c r="BK29" s="74" t="s">
        <v>7</v>
      </c>
      <c r="BL29" s="5" t="s">
        <v>20</v>
      </c>
      <c r="BM29" s="6" t="e">
        <f>VLOOKUP(BM27,BN29:BO40,2,0)</f>
        <v>#N/A</v>
      </c>
      <c r="BN29" s="7" t="s">
        <v>6</v>
      </c>
      <c r="BO29" s="8">
        <v>31</v>
      </c>
    </row>
    <row r="30" spans="2:107" ht="18" customHeight="1">
      <c r="B30" s="151"/>
      <c r="C30" s="186"/>
      <c r="D30" s="142"/>
      <c r="E30" s="152"/>
      <c r="F30" s="132"/>
      <c r="G30" s="133"/>
      <c r="H30" s="134"/>
      <c r="I30" s="134"/>
      <c r="J30" s="134"/>
      <c r="K30" s="133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5">
        <f t="shared" si="10"/>
        <v>0</v>
      </c>
      <c r="AR30" s="126">
        <f t="shared" si="11"/>
        <v>0</v>
      </c>
      <c r="AS30" s="150"/>
      <c r="AT30" s="149"/>
      <c r="AU30" s="48"/>
      <c r="AV30" s="48"/>
      <c r="BI30" s="72">
        <v>3</v>
      </c>
      <c r="BJ30" s="73">
        <v>2020</v>
      </c>
      <c r="BK30" s="74" t="s">
        <v>8</v>
      </c>
      <c r="BL30" s="5" t="s">
        <v>36</v>
      </c>
      <c r="BM30" s="9" t="str">
        <f>CONCATENATE(BM27,AH4)</f>
        <v>2</v>
      </c>
      <c r="BN30" s="7" t="s">
        <v>7</v>
      </c>
      <c r="BO30" s="8">
        <f>IF(ROUND((AH3/4),1)=(AH3/4),29,28)</f>
        <v>29</v>
      </c>
    </row>
    <row r="31" spans="2:107" ht="18" customHeight="1">
      <c r="B31" s="151"/>
      <c r="C31" s="186"/>
      <c r="D31" s="143"/>
      <c r="E31" s="152"/>
      <c r="F31" s="136"/>
      <c r="G31" s="137"/>
      <c r="H31" s="138"/>
      <c r="I31" s="138"/>
      <c r="J31" s="138"/>
      <c r="K31" s="137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9">
        <f t="shared" si="10"/>
        <v>0</v>
      </c>
      <c r="AR31" s="126">
        <f t="shared" si="11"/>
        <v>0</v>
      </c>
      <c r="AS31" s="150"/>
      <c r="AT31" s="149"/>
      <c r="AU31" s="48"/>
      <c r="AV31" s="48"/>
      <c r="BI31" s="72"/>
      <c r="BJ31" s="73">
        <v>2021</v>
      </c>
      <c r="BK31" s="74" t="s">
        <v>9</v>
      </c>
      <c r="BL31" s="5"/>
      <c r="BM31" s="9"/>
      <c r="BN31" s="7"/>
      <c r="BO31" s="8"/>
    </row>
    <row r="32" spans="2:107" ht="12" hidden="1" customHeight="1" thickTop="1">
      <c r="B32" s="166"/>
      <c r="C32" s="169" t="s">
        <v>63</v>
      </c>
      <c r="D32" s="121"/>
      <c r="E32" s="172"/>
      <c r="F32" s="68"/>
      <c r="G32" s="69"/>
      <c r="H32" s="70"/>
      <c r="I32" s="70"/>
      <c r="J32" s="70"/>
      <c r="K32" s="71"/>
      <c r="L32" s="82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3"/>
      <c r="AQ32" s="34">
        <f t="shared" si="10"/>
        <v>0</v>
      </c>
      <c r="AR32" s="35">
        <f t="shared" si="11"/>
        <v>0</v>
      </c>
      <c r="AS32" s="173">
        <f>SUM(AQ32:AR35)</f>
        <v>0</v>
      </c>
      <c r="AT32" s="177"/>
      <c r="AU32" s="48"/>
      <c r="AV32" s="48"/>
      <c r="BI32" s="72">
        <v>4</v>
      </c>
      <c r="BJ32" s="73">
        <v>2022</v>
      </c>
      <c r="BK32" s="74" t="s">
        <v>10</v>
      </c>
      <c r="BL32" s="187" t="s">
        <v>24</v>
      </c>
      <c r="BM32" s="188"/>
      <c r="BN32" s="7" t="s">
        <v>8</v>
      </c>
      <c r="BO32" s="8">
        <v>31</v>
      </c>
    </row>
    <row r="33" spans="2:67" ht="12" hidden="1" customHeight="1">
      <c r="B33" s="167"/>
      <c r="C33" s="170"/>
      <c r="D33" s="122"/>
      <c r="E33" s="170"/>
      <c r="F33" s="86"/>
      <c r="G33" s="87"/>
      <c r="H33" s="88"/>
      <c r="I33" s="88"/>
      <c r="J33" s="88"/>
      <c r="K33" s="89"/>
      <c r="L33" s="90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91"/>
      <c r="AQ33" s="36">
        <f t="shared" si="10"/>
        <v>0</v>
      </c>
      <c r="AR33" s="37">
        <f t="shared" si="11"/>
        <v>0</v>
      </c>
      <c r="AS33" s="174"/>
      <c r="AT33" s="178"/>
      <c r="AU33" s="48"/>
      <c r="AV33" s="48"/>
      <c r="BI33" s="72">
        <v>5</v>
      </c>
      <c r="BJ33" s="73">
        <v>2023</v>
      </c>
      <c r="BK33" s="74" t="s">
        <v>11</v>
      </c>
      <c r="BL33" s="12">
        <v>1</v>
      </c>
      <c r="BM33" s="13" t="s">
        <v>25</v>
      </c>
      <c r="BN33" s="7" t="s">
        <v>9</v>
      </c>
      <c r="BO33" s="8">
        <v>30</v>
      </c>
    </row>
    <row r="34" spans="2:67" ht="12" hidden="1" customHeight="1">
      <c r="B34" s="167"/>
      <c r="C34" s="170"/>
      <c r="D34" s="122"/>
      <c r="E34" s="170"/>
      <c r="F34" s="86"/>
      <c r="G34" s="87"/>
      <c r="H34" s="88"/>
      <c r="I34" s="88"/>
      <c r="J34" s="88"/>
      <c r="K34" s="89"/>
      <c r="L34" s="90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91"/>
      <c r="AQ34" s="36">
        <f t="shared" si="10"/>
        <v>0</v>
      </c>
      <c r="AR34" s="37">
        <f t="shared" si="11"/>
        <v>0</v>
      </c>
      <c r="AS34" s="174"/>
      <c r="AT34" s="178"/>
      <c r="AU34" s="48"/>
      <c r="AV34" s="48"/>
      <c r="BI34" s="72">
        <v>6</v>
      </c>
      <c r="BJ34" s="73">
        <v>2024</v>
      </c>
      <c r="BK34" s="74" t="s">
        <v>5</v>
      </c>
      <c r="BL34" s="12">
        <v>2</v>
      </c>
      <c r="BM34" s="13" t="s">
        <v>26</v>
      </c>
      <c r="BN34" s="7" t="s">
        <v>10</v>
      </c>
      <c r="BO34" s="8">
        <v>31</v>
      </c>
    </row>
    <row r="35" spans="2:67" ht="12" hidden="1" customHeight="1">
      <c r="B35" s="168"/>
      <c r="C35" s="171"/>
      <c r="D35" s="123"/>
      <c r="E35" s="171"/>
      <c r="F35" s="75"/>
      <c r="G35" s="76"/>
      <c r="H35" s="77"/>
      <c r="I35" s="77"/>
      <c r="J35" s="77"/>
      <c r="K35" s="78"/>
      <c r="L35" s="79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80"/>
      <c r="AQ35" s="38">
        <f t="shared" si="10"/>
        <v>0</v>
      </c>
      <c r="AR35" s="39">
        <f t="shared" si="11"/>
        <v>0</v>
      </c>
      <c r="AS35" s="175"/>
      <c r="AT35" s="179"/>
      <c r="AU35" s="48"/>
      <c r="AV35" s="48"/>
      <c r="BI35" s="72">
        <v>7</v>
      </c>
      <c r="BJ35" s="73">
        <v>2025</v>
      </c>
      <c r="BK35" s="74" t="s">
        <v>12</v>
      </c>
      <c r="BL35" s="12">
        <v>3</v>
      </c>
      <c r="BM35" s="13" t="s">
        <v>27</v>
      </c>
      <c r="BN35" s="7" t="s">
        <v>11</v>
      </c>
      <c r="BO35" s="8">
        <v>30</v>
      </c>
    </row>
    <row r="36" spans="2:67" ht="12" hidden="1" customHeight="1">
      <c r="B36" s="166">
        <f>IF(C36="","",B32+1)</f>
        <v>1</v>
      </c>
      <c r="C36" s="169" t="s">
        <v>63</v>
      </c>
      <c r="D36" s="121"/>
      <c r="E36" s="172"/>
      <c r="F36" s="68"/>
      <c r="G36" s="69"/>
      <c r="H36" s="70"/>
      <c r="I36" s="70"/>
      <c r="J36" s="70"/>
      <c r="K36" s="71"/>
      <c r="L36" s="82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3"/>
      <c r="AQ36" s="34">
        <f t="shared" si="6"/>
        <v>0</v>
      </c>
      <c r="AR36" s="35">
        <f t="shared" si="7"/>
        <v>0</v>
      </c>
      <c r="AS36" s="173">
        <f>SUM(AQ36:AR39)</f>
        <v>0</v>
      </c>
      <c r="AT36" s="177"/>
      <c r="AU36" s="48"/>
      <c r="AV36" s="48"/>
      <c r="BI36" s="72">
        <v>8</v>
      </c>
      <c r="BJ36" s="73">
        <v>2026</v>
      </c>
      <c r="BK36" s="74" t="s">
        <v>13</v>
      </c>
      <c r="BL36" s="12">
        <v>4</v>
      </c>
      <c r="BM36" s="13" t="s">
        <v>28</v>
      </c>
      <c r="BN36" s="7" t="s">
        <v>5</v>
      </c>
      <c r="BO36" s="8">
        <v>31</v>
      </c>
    </row>
    <row r="37" spans="2:67" ht="12" hidden="1" customHeight="1">
      <c r="B37" s="167"/>
      <c r="C37" s="170"/>
      <c r="D37" s="122"/>
      <c r="E37" s="170"/>
      <c r="F37" s="86"/>
      <c r="G37" s="87"/>
      <c r="H37" s="88"/>
      <c r="I37" s="88"/>
      <c r="J37" s="88"/>
      <c r="K37" s="89"/>
      <c r="L37" s="90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91"/>
      <c r="AQ37" s="36">
        <f t="shared" si="6"/>
        <v>0</v>
      </c>
      <c r="AR37" s="37">
        <f t="shared" si="7"/>
        <v>0</v>
      </c>
      <c r="AS37" s="174"/>
      <c r="AT37" s="178"/>
      <c r="AU37" s="48"/>
      <c r="AV37" s="48"/>
      <c r="BI37" s="72">
        <v>9</v>
      </c>
      <c r="BJ37" s="73">
        <v>2027</v>
      </c>
      <c r="BK37" s="74" t="s">
        <v>14</v>
      </c>
      <c r="BL37" s="12">
        <v>5</v>
      </c>
      <c r="BM37" s="13" t="s">
        <v>29</v>
      </c>
      <c r="BN37" s="7" t="s">
        <v>12</v>
      </c>
      <c r="BO37" s="14">
        <v>31</v>
      </c>
    </row>
    <row r="38" spans="2:67" ht="12" hidden="1" customHeight="1">
      <c r="B38" s="167"/>
      <c r="C38" s="170"/>
      <c r="D38" s="122"/>
      <c r="E38" s="170"/>
      <c r="F38" s="86"/>
      <c r="G38" s="87"/>
      <c r="H38" s="88"/>
      <c r="I38" s="88"/>
      <c r="J38" s="88"/>
      <c r="K38" s="89"/>
      <c r="L38" s="90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91"/>
      <c r="AQ38" s="36">
        <f t="shared" si="6"/>
        <v>0</v>
      </c>
      <c r="AR38" s="37">
        <f t="shared" si="7"/>
        <v>0</v>
      </c>
      <c r="AS38" s="174"/>
      <c r="AT38" s="178"/>
      <c r="AU38" s="48"/>
      <c r="AV38" s="48"/>
      <c r="BI38" s="72">
        <v>10</v>
      </c>
      <c r="BJ38" s="73">
        <v>2028</v>
      </c>
      <c r="BK38" s="74" t="s">
        <v>15</v>
      </c>
      <c r="BL38" s="12">
        <v>6</v>
      </c>
      <c r="BM38" s="13" t="s">
        <v>30</v>
      </c>
      <c r="BN38" s="7" t="s">
        <v>13</v>
      </c>
      <c r="BO38" s="14">
        <v>30</v>
      </c>
    </row>
    <row r="39" spans="2:67" ht="12" hidden="1" customHeight="1" thickBot="1">
      <c r="B39" s="168"/>
      <c r="C39" s="171"/>
      <c r="D39" s="123"/>
      <c r="E39" s="171"/>
      <c r="F39" s="75"/>
      <c r="G39" s="76"/>
      <c r="H39" s="77"/>
      <c r="I39" s="77"/>
      <c r="J39" s="77"/>
      <c r="K39" s="78"/>
      <c r="L39" s="79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80"/>
      <c r="AQ39" s="38">
        <f t="shared" si="6"/>
        <v>0</v>
      </c>
      <c r="AR39" s="39">
        <f t="shared" si="7"/>
        <v>0</v>
      </c>
      <c r="AS39" s="175"/>
      <c r="AT39" s="179"/>
      <c r="AU39" s="48"/>
      <c r="AV39" s="48"/>
      <c r="BI39" s="72">
        <v>11</v>
      </c>
      <c r="BJ39" s="73">
        <v>2029</v>
      </c>
      <c r="BK39" s="74" t="s">
        <v>16</v>
      </c>
      <c r="BL39" s="15">
        <v>7</v>
      </c>
      <c r="BM39" s="16" t="s">
        <v>31</v>
      </c>
      <c r="BN39" s="7" t="s">
        <v>14</v>
      </c>
      <c r="BO39" s="14">
        <v>31</v>
      </c>
    </row>
    <row r="40" spans="2:67" ht="12" hidden="1" customHeight="1" thickTop="1">
      <c r="B40" s="166">
        <f>IF(C40="","",B36+1)</f>
        <v>2</v>
      </c>
      <c r="C40" s="169" t="s">
        <v>63</v>
      </c>
      <c r="D40" s="121"/>
      <c r="E40" s="172"/>
      <c r="F40" s="68"/>
      <c r="G40" s="69"/>
      <c r="H40" s="70"/>
      <c r="I40" s="70"/>
      <c r="J40" s="70"/>
      <c r="K40" s="71"/>
      <c r="L40" s="82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3"/>
      <c r="AQ40" s="34">
        <f t="shared" si="6"/>
        <v>0</v>
      </c>
      <c r="AR40" s="35">
        <f t="shared" si="7"/>
        <v>0</v>
      </c>
      <c r="AS40" s="173">
        <f>SUM(AQ40:AR43)</f>
        <v>0</v>
      </c>
      <c r="AT40" s="177"/>
      <c r="AU40" s="48"/>
      <c r="AV40" s="48"/>
      <c r="BI40" s="72">
        <v>12</v>
      </c>
      <c r="BJ40" s="73">
        <v>2039</v>
      </c>
      <c r="BK40" s="74"/>
      <c r="BL40" s="85"/>
      <c r="BM40" s="85"/>
      <c r="BN40" s="7" t="s">
        <v>15</v>
      </c>
      <c r="BO40" s="14">
        <v>30</v>
      </c>
    </row>
    <row r="41" spans="2:67" ht="12" hidden="1" customHeight="1" thickBot="1">
      <c r="B41" s="167"/>
      <c r="C41" s="170"/>
      <c r="D41" s="122"/>
      <c r="E41" s="170"/>
      <c r="F41" s="86"/>
      <c r="G41" s="87"/>
      <c r="H41" s="88"/>
      <c r="I41" s="88"/>
      <c r="J41" s="88"/>
      <c r="K41" s="89"/>
      <c r="L41" s="90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91"/>
      <c r="AQ41" s="36">
        <f t="shared" si="6"/>
        <v>0</v>
      </c>
      <c r="AR41" s="37">
        <f t="shared" si="7"/>
        <v>0</v>
      </c>
      <c r="AS41" s="174"/>
      <c r="AT41" s="178"/>
      <c r="AU41" s="48"/>
      <c r="AV41" s="48"/>
      <c r="BI41" s="72"/>
      <c r="BJ41" s="73">
        <v>2040</v>
      </c>
      <c r="BK41" s="74"/>
      <c r="BL41" s="85"/>
      <c r="BM41" s="85"/>
      <c r="BN41" s="17" t="s">
        <v>16</v>
      </c>
      <c r="BO41" s="18">
        <v>31</v>
      </c>
    </row>
    <row r="42" spans="2:67" ht="12" hidden="1" customHeight="1" thickTop="1">
      <c r="B42" s="167"/>
      <c r="C42" s="170"/>
      <c r="D42" s="122"/>
      <c r="E42" s="170"/>
      <c r="F42" s="86"/>
      <c r="G42" s="87"/>
      <c r="H42" s="88"/>
      <c r="I42" s="88"/>
      <c r="J42" s="88"/>
      <c r="K42" s="89"/>
      <c r="L42" s="90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91"/>
      <c r="AQ42" s="36">
        <f t="shared" si="6"/>
        <v>0</v>
      </c>
      <c r="AR42" s="37">
        <f t="shared" si="7"/>
        <v>0</v>
      </c>
      <c r="AS42" s="174"/>
      <c r="AT42" s="178"/>
      <c r="AU42" s="48"/>
      <c r="AV42" s="48"/>
      <c r="BI42" s="72"/>
      <c r="BJ42" s="73">
        <v>2041</v>
      </c>
      <c r="BK42" s="74"/>
      <c r="BL42" s="92" t="s">
        <v>48</v>
      </c>
      <c r="BM42" s="85"/>
      <c r="BN42" s="85"/>
      <c r="BO42" s="85"/>
    </row>
    <row r="43" spans="2:67" ht="12" hidden="1" customHeight="1">
      <c r="B43" s="168"/>
      <c r="C43" s="171"/>
      <c r="D43" s="123"/>
      <c r="E43" s="171"/>
      <c r="F43" s="75"/>
      <c r="G43" s="76"/>
      <c r="H43" s="77"/>
      <c r="I43" s="77"/>
      <c r="J43" s="77"/>
      <c r="K43" s="78"/>
      <c r="L43" s="79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80"/>
      <c r="AQ43" s="38">
        <f t="shared" si="6"/>
        <v>0</v>
      </c>
      <c r="AR43" s="39">
        <f t="shared" si="7"/>
        <v>0</v>
      </c>
      <c r="AS43" s="175"/>
      <c r="AT43" s="179"/>
      <c r="AU43" s="48"/>
      <c r="AV43" s="48"/>
      <c r="BI43" s="72"/>
      <c r="BJ43" s="73">
        <v>2042</v>
      </c>
      <c r="BK43" s="74"/>
      <c r="BL43" s="93"/>
      <c r="BM43" s="85"/>
      <c r="BN43" s="85"/>
      <c r="BO43" s="85"/>
    </row>
    <row r="44" spans="2:67" ht="12" hidden="1" customHeight="1">
      <c r="B44" s="166">
        <f>IF(C44="","",B40+1)</f>
        <v>3</v>
      </c>
      <c r="C44" s="169" t="s">
        <v>63</v>
      </c>
      <c r="D44" s="121"/>
      <c r="E44" s="172"/>
      <c r="F44" s="68"/>
      <c r="G44" s="69"/>
      <c r="H44" s="70"/>
      <c r="I44" s="70"/>
      <c r="J44" s="70"/>
      <c r="K44" s="71"/>
      <c r="L44" s="82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3"/>
      <c r="AQ44" s="34">
        <f t="shared" ref="AQ44:AQ75" si="13">SUM(L44:AP44)</f>
        <v>0</v>
      </c>
      <c r="AR44" s="35">
        <f t="shared" ref="AR44:AR75" si="14">SUM(G44:K44)</f>
        <v>0</v>
      </c>
      <c r="AS44" s="173">
        <f>SUM(AQ44:AR47)</f>
        <v>0</v>
      </c>
      <c r="AT44" s="177"/>
      <c r="AU44" s="48"/>
      <c r="AV44" s="48"/>
      <c r="BI44" s="72"/>
      <c r="BJ44" s="73">
        <v>2043</v>
      </c>
      <c r="BK44" s="74"/>
      <c r="BL44" s="94" t="s">
        <v>56</v>
      </c>
      <c r="BM44" s="85"/>
      <c r="BN44" s="85"/>
      <c r="BO44" s="85"/>
    </row>
    <row r="45" spans="2:67" ht="12" hidden="1" customHeight="1">
      <c r="B45" s="167"/>
      <c r="C45" s="170"/>
      <c r="D45" s="122"/>
      <c r="E45" s="170"/>
      <c r="F45" s="86"/>
      <c r="G45" s="87"/>
      <c r="H45" s="88"/>
      <c r="I45" s="88"/>
      <c r="J45" s="88"/>
      <c r="K45" s="89"/>
      <c r="L45" s="90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91"/>
      <c r="AQ45" s="36">
        <f t="shared" si="13"/>
        <v>0</v>
      </c>
      <c r="AR45" s="37">
        <f t="shared" si="14"/>
        <v>0</v>
      </c>
      <c r="AS45" s="174"/>
      <c r="AT45" s="178"/>
      <c r="AU45" s="48"/>
      <c r="AV45" s="48"/>
      <c r="BI45" s="72"/>
      <c r="BJ45" s="73">
        <v>2044</v>
      </c>
      <c r="BK45" s="74"/>
      <c r="BL45" s="94" t="s">
        <v>62</v>
      </c>
      <c r="BM45" s="85"/>
      <c r="BN45" s="85"/>
      <c r="BO45" s="85"/>
    </row>
    <row r="46" spans="2:67" ht="12" hidden="1" customHeight="1">
      <c r="B46" s="167"/>
      <c r="C46" s="170"/>
      <c r="D46" s="122"/>
      <c r="E46" s="170"/>
      <c r="F46" s="86"/>
      <c r="G46" s="87"/>
      <c r="H46" s="88"/>
      <c r="I46" s="88"/>
      <c r="J46" s="88"/>
      <c r="K46" s="89"/>
      <c r="L46" s="90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91"/>
      <c r="AQ46" s="36">
        <f t="shared" si="13"/>
        <v>0</v>
      </c>
      <c r="AR46" s="37">
        <f t="shared" si="14"/>
        <v>0</v>
      </c>
      <c r="AS46" s="174"/>
      <c r="AT46" s="178"/>
      <c r="AU46" s="48"/>
      <c r="AV46" s="48"/>
      <c r="BI46" s="72"/>
      <c r="BJ46" s="73">
        <v>2045</v>
      </c>
      <c r="BK46" s="74"/>
      <c r="BL46" s="94" t="s">
        <v>53</v>
      </c>
      <c r="BM46" s="85"/>
      <c r="BN46" s="85"/>
      <c r="BO46" s="85"/>
    </row>
    <row r="47" spans="2:67" ht="12" hidden="1" customHeight="1">
      <c r="B47" s="168"/>
      <c r="C47" s="171"/>
      <c r="D47" s="123"/>
      <c r="E47" s="171"/>
      <c r="F47" s="75"/>
      <c r="G47" s="76"/>
      <c r="H47" s="77"/>
      <c r="I47" s="77"/>
      <c r="J47" s="77"/>
      <c r="K47" s="78"/>
      <c r="L47" s="79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80"/>
      <c r="AQ47" s="38">
        <f t="shared" si="13"/>
        <v>0</v>
      </c>
      <c r="AR47" s="39">
        <f t="shared" si="14"/>
        <v>0</v>
      </c>
      <c r="AS47" s="175"/>
      <c r="AT47" s="179"/>
      <c r="AU47" s="48"/>
      <c r="AV47" s="48"/>
      <c r="BI47" s="72"/>
      <c r="BJ47" s="73">
        <v>2046</v>
      </c>
      <c r="BK47" s="74"/>
      <c r="BL47" s="94" t="s">
        <v>54</v>
      </c>
      <c r="BM47" s="85"/>
      <c r="BN47" s="85"/>
      <c r="BO47" s="85"/>
    </row>
    <row r="48" spans="2:67" ht="12" hidden="1" customHeight="1">
      <c r="B48" s="166" t="str">
        <f>IF(C48="","",B44+1)</f>
        <v/>
      </c>
      <c r="C48" s="169"/>
      <c r="D48" s="121"/>
      <c r="E48" s="172"/>
      <c r="F48" s="68"/>
      <c r="G48" s="69"/>
      <c r="H48" s="70"/>
      <c r="I48" s="70"/>
      <c r="J48" s="70"/>
      <c r="K48" s="71"/>
      <c r="L48" s="82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3"/>
      <c r="AQ48" s="34">
        <f t="shared" si="13"/>
        <v>0</v>
      </c>
      <c r="AR48" s="35">
        <f t="shared" si="14"/>
        <v>0</v>
      </c>
      <c r="AS48" s="173">
        <f>SUM(AQ48:AR51)</f>
        <v>0</v>
      </c>
      <c r="AT48" s="177"/>
      <c r="AU48" s="48"/>
      <c r="AV48" s="48"/>
      <c r="BI48" s="72"/>
      <c r="BJ48" s="73">
        <v>2047</v>
      </c>
      <c r="BK48" s="74"/>
      <c r="BL48" s="94" t="s">
        <v>49</v>
      </c>
      <c r="BM48" s="85"/>
      <c r="BN48" s="85"/>
      <c r="BO48" s="85"/>
    </row>
    <row r="49" spans="2:67" ht="12" hidden="1" customHeight="1">
      <c r="B49" s="167"/>
      <c r="C49" s="170"/>
      <c r="D49" s="122"/>
      <c r="E49" s="170"/>
      <c r="F49" s="86"/>
      <c r="G49" s="87"/>
      <c r="H49" s="88"/>
      <c r="I49" s="88"/>
      <c r="J49" s="88"/>
      <c r="K49" s="89"/>
      <c r="L49" s="90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91"/>
      <c r="AQ49" s="36">
        <f t="shared" si="13"/>
        <v>0</v>
      </c>
      <c r="AR49" s="37">
        <f t="shared" si="14"/>
        <v>0</v>
      </c>
      <c r="AS49" s="174"/>
      <c r="AT49" s="178"/>
      <c r="AU49" s="48"/>
      <c r="AV49" s="48"/>
      <c r="BI49" s="72"/>
      <c r="BJ49" s="73">
        <v>2039</v>
      </c>
      <c r="BK49" s="74"/>
      <c r="BL49" s="94" t="s">
        <v>55</v>
      </c>
      <c r="BM49" s="85"/>
      <c r="BN49" s="85"/>
      <c r="BO49" s="85"/>
    </row>
    <row r="50" spans="2:67" ht="12" hidden="1" customHeight="1">
      <c r="B50" s="167"/>
      <c r="C50" s="170"/>
      <c r="D50" s="122"/>
      <c r="E50" s="170"/>
      <c r="F50" s="86"/>
      <c r="G50" s="87"/>
      <c r="H50" s="88"/>
      <c r="I50" s="88"/>
      <c r="J50" s="88"/>
      <c r="K50" s="89"/>
      <c r="L50" s="90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91"/>
      <c r="AQ50" s="36">
        <f t="shared" si="13"/>
        <v>0</v>
      </c>
      <c r="AR50" s="37">
        <f t="shared" si="14"/>
        <v>0</v>
      </c>
      <c r="AS50" s="174"/>
      <c r="AT50" s="178"/>
      <c r="AU50" s="48"/>
      <c r="AV50" s="48"/>
      <c r="BI50" s="72"/>
      <c r="BJ50" s="73">
        <v>2040</v>
      </c>
      <c r="BK50" s="74"/>
      <c r="BL50" s="94" t="s">
        <v>61</v>
      </c>
      <c r="BM50" s="85"/>
      <c r="BN50" s="85"/>
      <c r="BO50" s="85"/>
    </row>
    <row r="51" spans="2:67" ht="12" hidden="1" customHeight="1">
      <c r="B51" s="168"/>
      <c r="C51" s="171"/>
      <c r="D51" s="123"/>
      <c r="E51" s="171"/>
      <c r="F51" s="75"/>
      <c r="G51" s="76"/>
      <c r="H51" s="77"/>
      <c r="I51" s="77"/>
      <c r="J51" s="77"/>
      <c r="K51" s="78"/>
      <c r="L51" s="79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80"/>
      <c r="AQ51" s="38">
        <f t="shared" si="13"/>
        <v>0</v>
      </c>
      <c r="AR51" s="39">
        <f t="shared" si="14"/>
        <v>0</v>
      </c>
      <c r="AS51" s="175"/>
      <c r="AT51" s="179"/>
      <c r="AU51" s="48"/>
      <c r="AV51" s="48"/>
      <c r="BI51" s="72"/>
      <c r="BJ51" s="73">
        <v>2041</v>
      </c>
      <c r="BK51" s="74"/>
      <c r="BL51" s="85"/>
      <c r="BM51" s="85"/>
      <c r="BN51" s="85"/>
      <c r="BO51" s="85"/>
    </row>
    <row r="52" spans="2:67" ht="12" hidden="1" customHeight="1">
      <c r="B52" s="166" t="str">
        <f>IF(C52="","",B48+1)</f>
        <v/>
      </c>
      <c r="C52" s="169"/>
      <c r="D52" s="121"/>
      <c r="E52" s="172"/>
      <c r="F52" s="68"/>
      <c r="G52" s="69"/>
      <c r="H52" s="70"/>
      <c r="I52" s="70"/>
      <c r="J52" s="70"/>
      <c r="K52" s="71"/>
      <c r="L52" s="82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3"/>
      <c r="AQ52" s="34">
        <f t="shared" si="13"/>
        <v>0</v>
      </c>
      <c r="AR52" s="35">
        <f t="shared" si="14"/>
        <v>0</v>
      </c>
      <c r="AS52" s="173">
        <f>SUM(AQ52:AR55)</f>
        <v>0</v>
      </c>
      <c r="AT52" s="177"/>
      <c r="AU52" s="48"/>
      <c r="AV52" s="48"/>
      <c r="BI52" s="72"/>
      <c r="BJ52" s="73">
        <v>2042</v>
      </c>
      <c r="BK52" s="74"/>
      <c r="BL52" s="85"/>
      <c r="BM52" s="85"/>
      <c r="BN52" s="85"/>
      <c r="BO52" s="85"/>
    </row>
    <row r="53" spans="2:67" ht="12" hidden="1" customHeight="1">
      <c r="B53" s="167"/>
      <c r="C53" s="170"/>
      <c r="D53" s="122"/>
      <c r="E53" s="170"/>
      <c r="F53" s="86"/>
      <c r="G53" s="87"/>
      <c r="H53" s="88"/>
      <c r="I53" s="88"/>
      <c r="J53" s="88"/>
      <c r="K53" s="89"/>
      <c r="L53" s="90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91"/>
      <c r="AQ53" s="36">
        <f t="shared" si="13"/>
        <v>0</v>
      </c>
      <c r="AR53" s="37">
        <f t="shared" si="14"/>
        <v>0</v>
      </c>
      <c r="AS53" s="174"/>
      <c r="AT53" s="178"/>
      <c r="AU53" s="48"/>
      <c r="AV53" s="48"/>
      <c r="BI53" s="72"/>
      <c r="BJ53" s="73">
        <v>2043</v>
      </c>
      <c r="BK53" s="74"/>
      <c r="BL53" s="85"/>
      <c r="BM53" s="85"/>
      <c r="BN53" s="85"/>
      <c r="BO53" s="85"/>
    </row>
    <row r="54" spans="2:67" ht="12" hidden="1" customHeight="1">
      <c r="B54" s="167"/>
      <c r="C54" s="170"/>
      <c r="D54" s="122"/>
      <c r="E54" s="170"/>
      <c r="F54" s="86"/>
      <c r="G54" s="87"/>
      <c r="H54" s="88"/>
      <c r="I54" s="88"/>
      <c r="J54" s="88"/>
      <c r="K54" s="89"/>
      <c r="L54" s="90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91"/>
      <c r="AQ54" s="36">
        <f t="shared" si="13"/>
        <v>0</v>
      </c>
      <c r="AR54" s="37">
        <f t="shared" si="14"/>
        <v>0</v>
      </c>
      <c r="AS54" s="174"/>
      <c r="AT54" s="178"/>
      <c r="AU54" s="48"/>
      <c r="AV54" s="48"/>
      <c r="BI54" s="72"/>
      <c r="BJ54" s="73">
        <v>2044</v>
      </c>
      <c r="BK54" s="74"/>
      <c r="BL54" s="85"/>
      <c r="BM54" s="85"/>
      <c r="BN54" s="85"/>
      <c r="BO54" s="85"/>
    </row>
    <row r="55" spans="2:67" ht="12" hidden="1" customHeight="1">
      <c r="B55" s="168"/>
      <c r="C55" s="171"/>
      <c r="D55" s="123"/>
      <c r="E55" s="171"/>
      <c r="F55" s="75"/>
      <c r="G55" s="76"/>
      <c r="H55" s="77"/>
      <c r="I55" s="77"/>
      <c r="J55" s="77"/>
      <c r="K55" s="78"/>
      <c r="L55" s="79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80"/>
      <c r="AQ55" s="38">
        <f t="shared" si="13"/>
        <v>0</v>
      </c>
      <c r="AR55" s="39">
        <f t="shared" si="14"/>
        <v>0</v>
      </c>
      <c r="AS55" s="175"/>
      <c r="AT55" s="179"/>
      <c r="AU55" s="48"/>
      <c r="AV55" s="48"/>
      <c r="BI55" s="72"/>
      <c r="BJ55" s="73">
        <v>2045</v>
      </c>
      <c r="BK55" s="74"/>
      <c r="BL55" s="85"/>
      <c r="BM55" s="85"/>
      <c r="BN55" s="85"/>
      <c r="BO55" s="85"/>
    </row>
    <row r="56" spans="2:67" ht="12" hidden="1" customHeight="1">
      <c r="B56" s="166" t="str">
        <f>IF(C56="","",B52+1)</f>
        <v/>
      </c>
      <c r="C56" s="169"/>
      <c r="D56" s="121"/>
      <c r="E56" s="172"/>
      <c r="F56" s="68"/>
      <c r="G56" s="69"/>
      <c r="H56" s="70"/>
      <c r="I56" s="70"/>
      <c r="J56" s="70"/>
      <c r="K56" s="71"/>
      <c r="L56" s="82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3"/>
      <c r="AQ56" s="34">
        <f t="shared" ref="AQ56:AQ71" si="15">SUM(L56:AP56)</f>
        <v>0</v>
      </c>
      <c r="AR56" s="35">
        <f t="shared" ref="AR56:AR71" si="16">SUM(G56:K56)</f>
        <v>0</v>
      </c>
      <c r="AS56" s="173">
        <f>SUM(AQ56:AR59)</f>
        <v>0</v>
      </c>
      <c r="AT56" s="177"/>
      <c r="AU56" s="48"/>
      <c r="AV56" s="48"/>
      <c r="BI56" s="72"/>
      <c r="BJ56" s="73">
        <v>2046</v>
      </c>
      <c r="BK56" s="74"/>
      <c r="BL56" s="85"/>
      <c r="BM56" s="85"/>
      <c r="BN56" s="85"/>
      <c r="BO56" s="85"/>
    </row>
    <row r="57" spans="2:67" ht="12" hidden="1" customHeight="1">
      <c r="B57" s="167"/>
      <c r="C57" s="170"/>
      <c r="D57" s="122"/>
      <c r="E57" s="170"/>
      <c r="F57" s="86"/>
      <c r="G57" s="87"/>
      <c r="H57" s="88"/>
      <c r="I57" s="88"/>
      <c r="J57" s="88"/>
      <c r="K57" s="89"/>
      <c r="L57" s="90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91"/>
      <c r="AQ57" s="36">
        <f t="shared" si="15"/>
        <v>0</v>
      </c>
      <c r="AR57" s="37">
        <f t="shared" si="16"/>
        <v>0</v>
      </c>
      <c r="AS57" s="174"/>
      <c r="AT57" s="178"/>
      <c r="AU57" s="48"/>
      <c r="AV57" s="48"/>
      <c r="BI57" s="72"/>
      <c r="BJ57" s="73">
        <v>2047</v>
      </c>
      <c r="BK57" s="74"/>
      <c r="BL57" s="85"/>
      <c r="BM57" s="85"/>
      <c r="BN57" s="85"/>
      <c r="BO57" s="85"/>
    </row>
    <row r="58" spans="2:67" ht="12" hidden="1" customHeight="1">
      <c r="B58" s="167"/>
      <c r="C58" s="170"/>
      <c r="D58" s="122"/>
      <c r="E58" s="170"/>
      <c r="F58" s="86"/>
      <c r="G58" s="87"/>
      <c r="H58" s="88"/>
      <c r="I58" s="88"/>
      <c r="J58" s="88"/>
      <c r="K58" s="89"/>
      <c r="L58" s="90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91"/>
      <c r="AQ58" s="36">
        <f t="shared" si="15"/>
        <v>0</v>
      </c>
      <c r="AR58" s="37">
        <f t="shared" si="16"/>
        <v>0</v>
      </c>
      <c r="AS58" s="174"/>
      <c r="AT58" s="178"/>
      <c r="AU58" s="48"/>
      <c r="AV58" s="48"/>
      <c r="BI58" s="72"/>
      <c r="BJ58" s="73">
        <v>2048</v>
      </c>
      <c r="BK58" s="74"/>
      <c r="BL58" s="85"/>
      <c r="BM58" s="85"/>
      <c r="BN58" s="85"/>
      <c r="BO58" s="85"/>
    </row>
    <row r="59" spans="2:67" ht="12" hidden="1" customHeight="1">
      <c r="B59" s="168"/>
      <c r="C59" s="171"/>
      <c r="D59" s="123"/>
      <c r="E59" s="171"/>
      <c r="F59" s="75"/>
      <c r="G59" s="76"/>
      <c r="H59" s="77"/>
      <c r="I59" s="77"/>
      <c r="J59" s="77"/>
      <c r="K59" s="78"/>
      <c r="L59" s="79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80"/>
      <c r="AQ59" s="38">
        <f t="shared" si="15"/>
        <v>0</v>
      </c>
      <c r="AR59" s="39">
        <f t="shared" si="16"/>
        <v>0</v>
      </c>
      <c r="AS59" s="175"/>
      <c r="AT59" s="179"/>
      <c r="AU59" s="48"/>
      <c r="AV59" s="48"/>
      <c r="BI59" s="72"/>
      <c r="BJ59" s="73">
        <v>2049</v>
      </c>
      <c r="BK59" s="74"/>
      <c r="BL59" s="85"/>
      <c r="BM59" s="85"/>
      <c r="BN59" s="85"/>
      <c r="BO59" s="85"/>
    </row>
    <row r="60" spans="2:67" ht="12" hidden="1" customHeight="1">
      <c r="B60" s="166" t="str">
        <f>IF(C60="","",B56+1)</f>
        <v/>
      </c>
      <c r="C60" s="169"/>
      <c r="D60" s="121"/>
      <c r="E60" s="172"/>
      <c r="F60" s="68"/>
      <c r="G60" s="69"/>
      <c r="H60" s="70"/>
      <c r="I60" s="70"/>
      <c r="J60" s="70"/>
      <c r="K60" s="71"/>
      <c r="L60" s="82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3"/>
      <c r="AQ60" s="34">
        <f t="shared" si="15"/>
        <v>0</v>
      </c>
      <c r="AR60" s="35">
        <f t="shared" si="16"/>
        <v>0</v>
      </c>
      <c r="AS60" s="173">
        <f>SUM(AQ60:AR63)</f>
        <v>0</v>
      </c>
      <c r="AT60" s="177"/>
      <c r="AU60" s="48"/>
      <c r="AV60" s="48"/>
      <c r="BI60" s="72"/>
      <c r="BJ60" s="73">
        <v>2050</v>
      </c>
      <c r="BK60" s="74"/>
      <c r="BL60" s="85"/>
      <c r="BM60" s="85"/>
      <c r="BN60" s="85"/>
      <c r="BO60" s="85"/>
    </row>
    <row r="61" spans="2:67" ht="12" hidden="1" customHeight="1">
      <c r="B61" s="167"/>
      <c r="C61" s="170"/>
      <c r="D61" s="122"/>
      <c r="E61" s="170"/>
      <c r="F61" s="86"/>
      <c r="G61" s="87"/>
      <c r="H61" s="88"/>
      <c r="I61" s="88"/>
      <c r="J61" s="88"/>
      <c r="K61" s="89"/>
      <c r="L61" s="90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91"/>
      <c r="AQ61" s="36">
        <f t="shared" si="15"/>
        <v>0</v>
      </c>
      <c r="AR61" s="37">
        <f t="shared" si="16"/>
        <v>0</v>
      </c>
      <c r="AS61" s="174"/>
      <c r="AT61" s="178"/>
      <c r="AU61" s="48"/>
      <c r="AV61" s="48"/>
      <c r="BI61" s="72"/>
      <c r="BJ61" s="73">
        <v>2051</v>
      </c>
      <c r="BK61" s="74"/>
      <c r="BL61" s="85"/>
      <c r="BM61" s="85"/>
      <c r="BN61" s="85"/>
      <c r="BO61" s="85"/>
    </row>
    <row r="62" spans="2:67" ht="12" hidden="1" customHeight="1">
      <c r="B62" s="167"/>
      <c r="C62" s="170"/>
      <c r="D62" s="122"/>
      <c r="E62" s="170"/>
      <c r="F62" s="86"/>
      <c r="G62" s="87"/>
      <c r="H62" s="88"/>
      <c r="I62" s="88"/>
      <c r="J62" s="88"/>
      <c r="K62" s="89"/>
      <c r="L62" s="90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91"/>
      <c r="AQ62" s="36">
        <f t="shared" si="15"/>
        <v>0</v>
      </c>
      <c r="AR62" s="37">
        <f t="shared" si="16"/>
        <v>0</v>
      </c>
      <c r="AS62" s="174"/>
      <c r="AT62" s="178"/>
      <c r="AU62" s="48"/>
      <c r="AV62" s="48"/>
      <c r="BI62" s="72"/>
      <c r="BJ62" s="73">
        <v>2052</v>
      </c>
      <c r="BK62" s="74"/>
      <c r="BL62" s="85"/>
      <c r="BM62" s="85"/>
      <c r="BN62" s="85"/>
      <c r="BO62" s="85"/>
    </row>
    <row r="63" spans="2:67" ht="12" hidden="1" customHeight="1">
      <c r="B63" s="168"/>
      <c r="C63" s="171"/>
      <c r="D63" s="123"/>
      <c r="E63" s="171"/>
      <c r="F63" s="75"/>
      <c r="G63" s="76"/>
      <c r="H63" s="77"/>
      <c r="I63" s="77"/>
      <c r="J63" s="77"/>
      <c r="K63" s="78"/>
      <c r="L63" s="79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80"/>
      <c r="AQ63" s="38">
        <f t="shared" si="15"/>
        <v>0</v>
      </c>
      <c r="AR63" s="39">
        <f t="shared" si="16"/>
        <v>0</v>
      </c>
      <c r="AS63" s="175"/>
      <c r="AT63" s="179"/>
      <c r="AU63" s="48"/>
      <c r="AV63" s="48"/>
      <c r="BI63" s="72"/>
      <c r="BJ63" s="73">
        <v>2053</v>
      </c>
      <c r="BK63" s="74"/>
      <c r="BL63" s="85"/>
      <c r="BM63" s="85"/>
      <c r="BN63" s="85"/>
      <c r="BO63" s="85"/>
    </row>
    <row r="64" spans="2:67" ht="12" hidden="1" customHeight="1">
      <c r="B64" s="166" t="str">
        <f>IF(C64="","",B60+1)</f>
        <v/>
      </c>
      <c r="C64" s="169"/>
      <c r="D64" s="121"/>
      <c r="E64" s="172"/>
      <c r="F64" s="68"/>
      <c r="G64" s="69"/>
      <c r="H64" s="70"/>
      <c r="I64" s="70"/>
      <c r="J64" s="70"/>
      <c r="K64" s="71"/>
      <c r="L64" s="8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3"/>
      <c r="AQ64" s="34">
        <f t="shared" si="15"/>
        <v>0</v>
      </c>
      <c r="AR64" s="35">
        <f t="shared" si="16"/>
        <v>0</v>
      </c>
      <c r="AS64" s="173">
        <f>SUM(AQ64:AR67)</f>
        <v>0</v>
      </c>
      <c r="AT64" s="177"/>
      <c r="AU64" s="48"/>
      <c r="AV64" s="48"/>
      <c r="BI64" s="72"/>
      <c r="BJ64" s="73">
        <v>2054</v>
      </c>
      <c r="BK64" s="74"/>
      <c r="BL64" s="85"/>
      <c r="BM64" s="85"/>
      <c r="BN64" s="85"/>
      <c r="BO64" s="85"/>
    </row>
    <row r="65" spans="2:67" ht="12" hidden="1" customHeight="1">
      <c r="B65" s="167"/>
      <c r="C65" s="170"/>
      <c r="D65" s="122"/>
      <c r="E65" s="170"/>
      <c r="F65" s="86"/>
      <c r="G65" s="87"/>
      <c r="H65" s="88"/>
      <c r="I65" s="88"/>
      <c r="J65" s="88"/>
      <c r="K65" s="89"/>
      <c r="L65" s="90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91"/>
      <c r="AQ65" s="36">
        <f t="shared" si="15"/>
        <v>0</v>
      </c>
      <c r="AR65" s="37">
        <f t="shared" si="16"/>
        <v>0</v>
      </c>
      <c r="AS65" s="174"/>
      <c r="AT65" s="178"/>
      <c r="AU65" s="48"/>
      <c r="AV65" s="48"/>
      <c r="BI65" s="72"/>
      <c r="BJ65" s="73">
        <v>2055</v>
      </c>
      <c r="BK65" s="74"/>
      <c r="BL65" s="85"/>
      <c r="BM65" s="85"/>
      <c r="BN65" s="85"/>
      <c r="BO65" s="85"/>
    </row>
    <row r="66" spans="2:67" ht="12" hidden="1" customHeight="1">
      <c r="B66" s="167"/>
      <c r="C66" s="170"/>
      <c r="D66" s="122"/>
      <c r="E66" s="170"/>
      <c r="F66" s="86"/>
      <c r="G66" s="87"/>
      <c r="H66" s="88"/>
      <c r="I66" s="88"/>
      <c r="J66" s="88"/>
      <c r="K66" s="89"/>
      <c r="L66" s="90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91"/>
      <c r="AQ66" s="36">
        <f t="shared" si="15"/>
        <v>0</v>
      </c>
      <c r="AR66" s="37">
        <f t="shared" si="16"/>
        <v>0</v>
      </c>
      <c r="AS66" s="174"/>
      <c r="AT66" s="178"/>
      <c r="AU66" s="48"/>
      <c r="AV66" s="48"/>
      <c r="BI66" s="72"/>
      <c r="BJ66" s="73">
        <v>2056</v>
      </c>
      <c r="BK66" s="74"/>
      <c r="BL66" s="85"/>
      <c r="BM66" s="85"/>
      <c r="BN66" s="85"/>
      <c r="BO66" s="85"/>
    </row>
    <row r="67" spans="2:67" ht="12" hidden="1" customHeight="1">
      <c r="B67" s="168"/>
      <c r="C67" s="171"/>
      <c r="D67" s="123"/>
      <c r="E67" s="171"/>
      <c r="F67" s="75"/>
      <c r="G67" s="76"/>
      <c r="H67" s="77"/>
      <c r="I67" s="77"/>
      <c r="J67" s="77"/>
      <c r="K67" s="78"/>
      <c r="L67" s="79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80"/>
      <c r="AQ67" s="38">
        <f t="shared" si="15"/>
        <v>0</v>
      </c>
      <c r="AR67" s="39">
        <f t="shared" si="16"/>
        <v>0</v>
      </c>
      <c r="AS67" s="175"/>
      <c r="AT67" s="179"/>
      <c r="AU67" s="48"/>
      <c r="AV67" s="48"/>
      <c r="BI67" s="72"/>
      <c r="BJ67" s="73">
        <v>2057</v>
      </c>
      <c r="BK67" s="74"/>
      <c r="BL67" s="85"/>
      <c r="BM67" s="85"/>
      <c r="BN67" s="85"/>
      <c r="BO67" s="85"/>
    </row>
    <row r="68" spans="2:67" ht="12" hidden="1" customHeight="1">
      <c r="B68" s="166" t="str">
        <f>IF(C68="","",B64+1)</f>
        <v/>
      </c>
      <c r="C68" s="169"/>
      <c r="D68" s="121"/>
      <c r="E68" s="172"/>
      <c r="F68" s="68"/>
      <c r="G68" s="69"/>
      <c r="H68" s="70"/>
      <c r="I68" s="70"/>
      <c r="J68" s="70"/>
      <c r="K68" s="71"/>
      <c r="L68" s="82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3"/>
      <c r="AQ68" s="34">
        <f t="shared" si="15"/>
        <v>0</v>
      </c>
      <c r="AR68" s="35">
        <f t="shared" si="16"/>
        <v>0</v>
      </c>
      <c r="AS68" s="173">
        <f>SUM(AQ68:AR71)</f>
        <v>0</v>
      </c>
      <c r="AT68" s="177"/>
      <c r="AU68" s="48"/>
      <c r="AV68" s="48"/>
      <c r="BI68" s="72"/>
      <c r="BJ68" s="73">
        <v>2058</v>
      </c>
      <c r="BK68" s="74"/>
      <c r="BL68" s="85"/>
      <c r="BM68" s="85"/>
      <c r="BN68" s="85"/>
      <c r="BO68" s="85"/>
    </row>
    <row r="69" spans="2:67" ht="12" hidden="1" customHeight="1">
      <c r="B69" s="167"/>
      <c r="C69" s="170"/>
      <c r="D69" s="122"/>
      <c r="E69" s="170"/>
      <c r="F69" s="86"/>
      <c r="G69" s="87"/>
      <c r="H69" s="88"/>
      <c r="I69" s="88"/>
      <c r="J69" s="88"/>
      <c r="K69" s="89"/>
      <c r="L69" s="90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91"/>
      <c r="AQ69" s="36">
        <f t="shared" si="15"/>
        <v>0</v>
      </c>
      <c r="AR69" s="37">
        <f t="shared" si="16"/>
        <v>0</v>
      </c>
      <c r="AS69" s="174"/>
      <c r="AT69" s="178"/>
      <c r="AU69" s="48"/>
      <c r="AV69" s="48"/>
      <c r="BI69" s="72"/>
      <c r="BJ69" s="73">
        <v>2059</v>
      </c>
      <c r="BK69" s="74"/>
      <c r="BL69" s="85"/>
      <c r="BM69" s="85"/>
      <c r="BN69" s="85"/>
      <c r="BO69" s="85"/>
    </row>
    <row r="70" spans="2:67" ht="12" hidden="1" customHeight="1">
      <c r="B70" s="167"/>
      <c r="C70" s="170"/>
      <c r="D70" s="122"/>
      <c r="E70" s="170"/>
      <c r="F70" s="86"/>
      <c r="G70" s="87"/>
      <c r="H70" s="88"/>
      <c r="I70" s="88"/>
      <c r="J70" s="88"/>
      <c r="K70" s="89"/>
      <c r="L70" s="90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91"/>
      <c r="AQ70" s="36">
        <f t="shared" si="15"/>
        <v>0</v>
      </c>
      <c r="AR70" s="37">
        <f t="shared" si="16"/>
        <v>0</v>
      </c>
      <c r="AS70" s="174"/>
      <c r="AT70" s="178"/>
      <c r="AU70" s="48"/>
      <c r="AV70" s="48"/>
      <c r="BI70" s="72"/>
      <c r="BJ70" s="73">
        <v>2060</v>
      </c>
      <c r="BK70" s="74"/>
      <c r="BL70" s="85"/>
      <c r="BM70" s="85"/>
      <c r="BN70" s="85"/>
      <c r="BO70" s="85"/>
    </row>
    <row r="71" spans="2:67" ht="12" hidden="1" customHeight="1">
      <c r="B71" s="168"/>
      <c r="C71" s="171"/>
      <c r="D71" s="123"/>
      <c r="E71" s="171"/>
      <c r="F71" s="75"/>
      <c r="G71" s="76"/>
      <c r="H71" s="77"/>
      <c r="I71" s="77"/>
      <c r="J71" s="77"/>
      <c r="K71" s="78"/>
      <c r="L71" s="79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80"/>
      <c r="AQ71" s="38">
        <f t="shared" si="15"/>
        <v>0</v>
      </c>
      <c r="AR71" s="39">
        <f t="shared" si="16"/>
        <v>0</v>
      </c>
      <c r="AS71" s="175"/>
      <c r="AT71" s="179"/>
      <c r="AU71" s="48"/>
      <c r="AV71" s="48"/>
      <c r="BI71" s="72"/>
      <c r="BJ71" s="73">
        <v>2074</v>
      </c>
      <c r="BK71" s="74"/>
      <c r="BL71" s="85"/>
      <c r="BM71" s="85"/>
      <c r="BN71" s="85"/>
      <c r="BO71" s="85"/>
    </row>
    <row r="72" spans="2:67" ht="12" hidden="1" customHeight="1">
      <c r="B72" s="166" t="str">
        <f>IF(C72="","",B68+1)</f>
        <v/>
      </c>
      <c r="C72" s="169"/>
      <c r="D72" s="121"/>
      <c r="E72" s="172"/>
      <c r="F72" s="68"/>
      <c r="G72" s="69"/>
      <c r="H72" s="70"/>
      <c r="I72" s="70"/>
      <c r="J72" s="70"/>
      <c r="K72" s="71"/>
      <c r="L72" s="82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3"/>
      <c r="AQ72" s="34">
        <f t="shared" si="13"/>
        <v>0</v>
      </c>
      <c r="AR72" s="35">
        <f t="shared" si="14"/>
        <v>0</v>
      </c>
      <c r="AS72" s="173">
        <f>SUM(AQ72:AR75)</f>
        <v>0</v>
      </c>
      <c r="AT72" s="177"/>
      <c r="AU72" s="48"/>
      <c r="AV72" s="48"/>
      <c r="BI72" s="72"/>
      <c r="BJ72" s="73">
        <v>2075</v>
      </c>
      <c r="BK72" s="74"/>
      <c r="BL72" s="85"/>
      <c r="BM72" s="85"/>
      <c r="BN72" s="85"/>
      <c r="BO72" s="85"/>
    </row>
    <row r="73" spans="2:67" ht="12" hidden="1" customHeight="1">
      <c r="B73" s="167"/>
      <c r="C73" s="170"/>
      <c r="D73" s="122"/>
      <c r="E73" s="170"/>
      <c r="F73" s="86"/>
      <c r="G73" s="87"/>
      <c r="H73" s="88"/>
      <c r="I73" s="88"/>
      <c r="J73" s="88"/>
      <c r="K73" s="89"/>
      <c r="L73" s="90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91"/>
      <c r="AQ73" s="36">
        <f t="shared" si="13"/>
        <v>0</v>
      </c>
      <c r="AR73" s="37">
        <f t="shared" si="14"/>
        <v>0</v>
      </c>
      <c r="AS73" s="174"/>
      <c r="AT73" s="178"/>
      <c r="AU73" s="48"/>
      <c r="AV73" s="48"/>
      <c r="BI73" s="72"/>
      <c r="BJ73" s="73">
        <v>2076</v>
      </c>
      <c r="BK73" s="74"/>
      <c r="BL73" s="85"/>
      <c r="BM73" s="85"/>
      <c r="BN73" s="85"/>
      <c r="BO73" s="85"/>
    </row>
    <row r="74" spans="2:67" ht="12" hidden="1" customHeight="1">
      <c r="B74" s="167"/>
      <c r="C74" s="170"/>
      <c r="D74" s="122"/>
      <c r="E74" s="170"/>
      <c r="F74" s="86"/>
      <c r="G74" s="87"/>
      <c r="H74" s="88"/>
      <c r="I74" s="88"/>
      <c r="J74" s="88"/>
      <c r="K74" s="89"/>
      <c r="L74" s="90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91"/>
      <c r="AQ74" s="36">
        <f t="shared" si="13"/>
        <v>0</v>
      </c>
      <c r="AR74" s="37">
        <f t="shared" si="14"/>
        <v>0</v>
      </c>
      <c r="AS74" s="174"/>
      <c r="AT74" s="178"/>
      <c r="AU74" s="48"/>
      <c r="AV74" s="48"/>
      <c r="BI74" s="72"/>
      <c r="BJ74" s="73">
        <v>2077</v>
      </c>
      <c r="BK74" s="74"/>
      <c r="BL74" s="85"/>
      <c r="BM74" s="85"/>
      <c r="BN74" s="85"/>
      <c r="BO74" s="85"/>
    </row>
    <row r="75" spans="2:67" ht="12" hidden="1" customHeight="1">
      <c r="B75" s="168"/>
      <c r="C75" s="171"/>
      <c r="D75" s="123"/>
      <c r="E75" s="171"/>
      <c r="F75" s="75"/>
      <c r="G75" s="76"/>
      <c r="H75" s="77"/>
      <c r="I75" s="77"/>
      <c r="J75" s="77"/>
      <c r="K75" s="78"/>
      <c r="L75" s="79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80"/>
      <c r="AQ75" s="38">
        <f t="shared" si="13"/>
        <v>0</v>
      </c>
      <c r="AR75" s="39">
        <f t="shared" si="14"/>
        <v>0</v>
      </c>
      <c r="AS75" s="175"/>
      <c r="AT75" s="179"/>
      <c r="AU75" s="48"/>
      <c r="AV75" s="48"/>
      <c r="BI75" s="72"/>
      <c r="BJ75" s="73">
        <v>2078</v>
      </c>
      <c r="BK75" s="74"/>
      <c r="BL75" s="85"/>
      <c r="BM75" s="85"/>
      <c r="BN75" s="85"/>
      <c r="BO75" s="85"/>
    </row>
    <row r="76" spans="2:67" ht="12" hidden="1" customHeight="1">
      <c r="B76" s="166" t="str">
        <f>IF(C76="","",B72+1)</f>
        <v/>
      </c>
      <c r="C76" s="169"/>
      <c r="D76" s="121"/>
      <c r="E76" s="172"/>
      <c r="F76" s="68"/>
      <c r="G76" s="69"/>
      <c r="H76" s="70"/>
      <c r="I76" s="70"/>
      <c r="J76" s="70"/>
      <c r="K76" s="71"/>
      <c r="L76" s="82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3"/>
      <c r="AQ76" s="34">
        <f t="shared" ref="AQ76:AQ91" si="17">SUM(L76:AP76)</f>
        <v>0</v>
      </c>
      <c r="AR76" s="35">
        <f t="shared" ref="AR76:AR91" si="18">SUM(G76:K76)</f>
        <v>0</v>
      </c>
      <c r="AS76" s="173">
        <f>SUM(AQ76:AR79)</f>
        <v>0</v>
      </c>
      <c r="AT76" s="177"/>
      <c r="AU76" s="48"/>
      <c r="AV76" s="48"/>
      <c r="BI76" s="72"/>
      <c r="BJ76" s="73">
        <v>2079</v>
      </c>
      <c r="BK76" s="74"/>
      <c r="BL76" s="85"/>
      <c r="BM76" s="85"/>
      <c r="BN76" s="85"/>
      <c r="BO76" s="85"/>
    </row>
    <row r="77" spans="2:67" ht="12" hidden="1" customHeight="1">
      <c r="B77" s="167"/>
      <c r="C77" s="170"/>
      <c r="D77" s="122"/>
      <c r="E77" s="170"/>
      <c r="F77" s="86"/>
      <c r="G77" s="87"/>
      <c r="H77" s="88"/>
      <c r="I77" s="88"/>
      <c r="J77" s="88"/>
      <c r="K77" s="89"/>
      <c r="L77" s="90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91"/>
      <c r="AQ77" s="36">
        <f t="shared" si="17"/>
        <v>0</v>
      </c>
      <c r="AR77" s="37">
        <f t="shared" si="18"/>
        <v>0</v>
      </c>
      <c r="AS77" s="174"/>
      <c r="AT77" s="178"/>
      <c r="AU77" s="48"/>
      <c r="AV77" s="48"/>
      <c r="BI77" s="72"/>
      <c r="BJ77" s="73">
        <v>2080</v>
      </c>
      <c r="BK77" s="74"/>
      <c r="BL77" s="85"/>
      <c r="BM77" s="85"/>
      <c r="BN77" s="85"/>
      <c r="BO77" s="85"/>
    </row>
    <row r="78" spans="2:67" ht="12" hidden="1" customHeight="1">
      <c r="B78" s="167"/>
      <c r="C78" s="170"/>
      <c r="D78" s="122"/>
      <c r="E78" s="170"/>
      <c r="F78" s="86"/>
      <c r="G78" s="87"/>
      <c r="H78" s="88"/>
      <c r="I78" s="88"/>
      <c r="J78" s="88"/>
      <c r="K78" s="89"/>
      <c r="L78" s="90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91"/>
      <c r="AQ78" s="36">
        <f t="shared" si="17"/>
        <v>0</v>
      </c>
      <c r="AR78" s="37">
        <f t="shared" si="18"/>
        <v>0</v>
      </c>
      <c r="AS78" s="174"/>
      <c r="AT78" s="178"/>
      <c r="AU78" s="48"/>
      <c r="AV78" s="48"/>
      <c r="BI78" s="72"/>
      <c r="BJ78" s="73">
        <v>2081</v>
      </c>
      <c r="BK78" s="74"/>
      <c r="BL78" s="85"/>
      <c r="BM78" s="85"/>
      <c r="BN78" s="85"/>
      <c r="BO78" s="85"/>
    </row>
    <row r="79" spans="2:67" ht="12" hidden="1" customHeight="1">
      <c r="B79" s="168"/>
      <c r="C79" s="171"/>
      <c r="D79" s="123"/>
      <c r="E79" s="171"/>
      <c r="F79" s="75"/>
      <c r="G79" s="76"/>
      <c r="H79" s="77"/>
      <c r="I79" s="77"/>
      <c r="J79" s="77"/>
      <c r="K79" s="78"/>
      <c r="L79" s="79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80"/>
      <c r="AQ79" s="38">
        <f t="shared" si="17"/>
        <v>0</v>
      </c>
      <c r="AR79" s="39">
        <f t="shared" si="18"/>
        <v>0</v>
      </c>
      <c r="AS79" s="175"/>
      <c r="AT79" s="179"/>
      <c r="AU79" s="48"/>
      <c r="AV79" s="48"/>
      <c r="BI79" s="72"/>
      <c r="BJ79" s="73">
        <v>2082</v>
      </c>
      <c r="BK79" s="74"/>
      <c r="BL79" s="85"/>
      <c r="BM79" s="85"/>
      <c r="BN79" s="85"/>
      <c r="BO79" s="85"/>
    </row>
    <row r="80" spans="2:67" ht="12" hidden="1" customHeight="1">
      <c r="B80" s="166" t="str">
        <f>IF(C80="","",B76+1)</f>
        <v/>
      </c>
      <c r="C80" s="169"/>
      <c r="D80" s="121"/>
      <c r="E80" s="172"/>
      <c r="F80" s="68"/>
      <c r="G80" s="69"/>
      <c r="H80" s="70"/>
      <c r="I80" s="70"/>
      <c r="J80" s="70"/>
      <c r="K80" s="71"/>
      <c r="L80" s="82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3"/>
      <c r="AQ80" s="34">
        <f t="shared" ref="AQ80:AQ87" si="19">SUM(L80:AP80)</f>
        <v>0</v>
      </c>
      <c r="AR80" s="35">
        <f t="shared" ref="AR80:AR87" si="20">SUM(G80:K80)</f>
        <v>0</v>
      </c>
      <c r="AS80" s="173">
        <f>SUM(AQ80:AR83)</f>
        <v>0</v>
      </c>
      <c r="AT80" s="177"/>
      <c r="AU80" s="48"/>
      <c r="AV80" s="48"/>
      <c r="BI80" s="72"/>
      <c r="BJ80" s="73">
        <v>2083</v>
      </c>
      <c r="BK80" s="74"/>
      <c r="BL80" s="85"/>
      <c r="BM80" s="85"/>
      <c r="BN80" s="85"/>
      <c r="BO80" s="85"/>
    </row>
    <row r="81" spans="2:67" ht="12" hidden="1" customHeight="1">
      <c r="B81" s="167"/>
      <c r="C81" s="170"/>
      <c r="D81" s="122"/>
      <c r="E81" s="170"/>
      <c r="F81" s="86"/>
      <c r="G81" s="87"/>
      <c r="H81" s="88"/>
      <c r="I81" s="88"/>
      <c r="J81" s="88"/>
      <c r="K81" s="89"/>
      <c r="L81" s="90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91"/>
      <c r="AQ81" s="36">
        <f t="shared" si="19"/>
        <v>0</v>
      </c>
      <c r="AR81" s="37">
        <f t="shared" si="20"/>
        <v>0</v>
      </c>
      <c r="AS81" s="174"/>
      <c r="AT81" s="178"/>
      <c r="AU81" s="48"/>
      <c r="AV81" s="48"/>
      <c r="BI81" s="72"/>
      <c r="BJ81" s="73">
        <v>2084</v>
      </c>
      <c r="BK81" s="74"/>
      <c r="BL81" s="85"/>
      <c r="BM81" s="85"/>
      <c r="BN81" s="85"/>
      <c r="BO81" s="85"/>
    </row>
    <row r="82" spans="2:67" ht="12" hidden="1" customHeight="1">
      <c r="B82" s="167"/>
      <c r="C82" s="170"/>
      <c r="D82" s="122"/>
      <c r="E82" s="170"/>
      <c r="F82" s="86"/>
      <c r="G82" s="87"/>
      <c r="H82" s="88"/>
      <c r="I82" s="88"/>
      <c r="J82" s="88"/>
      <c r="K82" s="89"/>
      <c r="L82" s="90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91"/>
      <c r="AQ82" s="36">
        <f t="shared" si="19"/>
        <v>0</v>
      </c>
      <c r="AR82" s="37">
        <f t="shared" si="20"/>
        <v>0</v>
      </c>
      <c r="AS82" s="174"/>
      <c r="AT82" s="178"/>
      <c r="AU82" s="48"/>
      <c r="AV82" s="48"/>
      <c r="BI82" s="72"/>
      <c r="BJ82" s="73">
        <v>2085</v>
      </c>
      <c r="BK82" s="74"/>
      <c r="BL82" s="85"/>
      <c r="BM82" s="85"/>
      <c r="BN82" s="85"/>
      <c r="BO82" s="85"/>
    </row>
    <row r="83" spans="2:67" ht="12" hidden="1" customHeight="1">
      <c r="B83" s="168"/>
      <c r="C83" s="171"/>
      <c r="D83" s="123"/>
      <c r="E83" s="171"/>
      <c r="F83" s="75"/>
      <c r="G83" s="76"/>
      <c r="H83" s="77"/>
      <c r="I83" s="77"/>
      <c r="J83" s="77"/>
      <c r="K83" s="78"/>
      <c r="L83" s="79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80"/>
      <c r="AQ83" s="38">
        <f t="shared" si="19"/>
        <v>0</v>
      </c>
      <c r="AR83" s="39">
        <f t="shared" si="20"/>
        <v>0</v>
      </c>
      <c r="AS83" s="175"/>
      <c r="AT83" s="179"/>
      <c r="AU83" s="48"/>
      <c r="AV83" s="48"/>
      <c r="BI83" s="72"/>
      <c r="BJ83" s="73">
        <v>2086</v>
      </c>
      <c r="BK83" s="74"/>
      <c r="BL83" s="85"/>
      <c r="BM83" s="85"/>
      <c r="BN83" s="85"/>
      <c r="BO83" s="85"/>
    </row>
    <row r="84" spans="2:67" ht="12" hidden="1" customHeight="1">
      <c r="B84" s="166" t="str">
        <f>IF(C84="","",B80+1)</f>
        <v/>
      </c>
      <c r="C84" s="169"/>
      <c r="D84" s="121"/>
      <c r="E84" s="172"/>
      <c r="F84" s="68"/>
      <c r="G84" s="69"/>
      <c r="H84" s="70"/>
      <c r="I84" s="70"/>
      <c r="J84" s="70"/>
      <c r="K84" s="71"/>
      <c r="L84" s="82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3"/>
      <c r="AQ84" s="34">
        <f t="shared" si="19"/>
        <v>0</v>
      </c>
      <c r="AR84" s="35">
        <f t="shared" si="20"/>
        <v>0</v>
      </c>
      <c r="AS84" s="173">
        <f>SUM(AQ84:AR87)</f>
        <v>0</v>
      </c>
      <c r="AT84" s="177"/>
      <c r="AU84" s="48"/>
      <c r="AV84" s="48"/>
      <c r="BI84" s="72"/>
      <c r="BJ84" s="73">
        <v>2087</v>
      </c>
      <c r="BK84" s="74"/>
      <c r="BL84" s="85"/>
      <c r="BM84" s="85"/>
      <c r="BN84" s="85"/>
      <c r="BO84" s="85"/>
    </row>
    <row r="85" spans="2:67" ht="12" hidden="1" customHeight="1">
      <c r="B85" s="167"/>
      <c r="C85" s="170"/>
      <c r="D85" s="122"/>
      <c r="E85" s="170"/>
      <c r="F85" s="86"/>
      <c r="G85" s="87"/>
      <c r="H85" s="88"/>
      <c r="I85" s="88"/>
      <c r="J85" s="88"/>
      <c r="K85" s="89"/>
      <c r="L85" s="90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91"/>
      <c r="AQ85" s="36">
        <f t="shared" si="19"/>
        <v>0</v>
      </c>
      <c r="AR85" s="37">
        <f t="shared" si="20"/>
        <v>0</v>
      </c>
      <c r="AS85" s="174"/>
      <c r="AT85" s="178"/>
      <c r="AU85" s="48"/>
      <c r="AV85" s="48"/>
      <c r="BI85" s="72"/>
      <c r="BJ85" s="73">
        <v>2088</v>
      </c>
      <c r="BK85" s="74"/>
      <c r="BL85" s="85"/>
      <c r="BM85" s="85"/>
      <c r="BN85" s="85"/>
      <c r="BO85" s="85"/>
    </row>
    <row r="86" spans="2:67" ht="12" hidden="1" customHeight="1">
      <c r="B86" s="167"/>
      <c r="C86" s="170"/>
      <c r="D86" s="122"/>
      <c r="E86" s="170"/>
      <c r="F86" s="86"/>
      <c r="G86" s="87"/>
      <c r="H86" s="88"/>
      <c r="I86" s="88"/>
      <c r="J86" s="88"/>
      <c r="K86" s="89"/>
      <c r="L86" s="90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91"/>
      <c r="AQ86" s="36">
        <f t="shared" si="19"/>
        <v>0</v>
      </c>
      <c r="AR86" s="37">
        <f t="shared" si="20"/>
        <v>0</v>
      </c>
      <c r="AS86" s="174"/>
      <c r="AT86" s="178"/>
      <c r="AU86" s="48"/>
      <c r="AV86" s="48"/>
      <c r="BI86" s="72"/>
      <c r="BJ86" s="73">
        <v>2089</v>
      </c>
      <c r="BK86" s="74"/>
      <c r="BL86" s="85"/>
      <c r="BM86" s="85"/>
      <c r="BN86" s="85"/>
      <c r="BO86" s="85"/>
    </row>
    <row r="87" spans="2:67" ht="12" hidden="1" customHeight="1">
      <c r="B87" s="168"/>
      <c r="C87" s="171"/>
      <c r="D87" s="123"/>
      <c r="E87" s="171"/>
      <c r="F87" s="75"/>
      <c r="G87" s="76"/>
      <c r="H87" s="77"/>
      <c r="I87" s="77"/>
      <c r="J87" s="77"/>
      <c r="K87" s="78"/>
      <c r="L87" s="79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80"/>
      <c r="AQ87" s="38">
        <f t="shared" si="19"/>
        <v>0</v>
      </c>
      <c r="AR87" s="39">
        <f t="shared" si="20"/>
        <v>0</v>
      </c>
      <c r="AS87" s="175"/>
      <c r="AT87" s="179"/>
      <c r="AU87" s="48"/>
      <c r="AV87" s="48"/>
      <c r="BI87" s="72"/>
      <c r="BJ87" s="73">
        <v>2090</v>
      </c>
      <c r="BK87" s="74"/>
      <c r="BL87" s="85"/>
      <c r="BM87" s="85"/>
      <c r="BN87" s="85"/>
      <c r="BO87" s="85"/>
    </row>
    <row r="88" spans="2:67" ht="12" hidden="1" customHeight="1">
      <c r="B88" s="166" t="str">
        <f>IF(C88="","",B84+1)</f>
        <v/>
      </c>
      <c r="C88" s="169"/>
      <c r="D88" s="121"/>
      <c r="E88" s="172"/>
      <c r="F88" s="68"/>
      <c r="G88" s="69"/>
      <c r="H88" s="70"/>
      <c r="I88" s="70"/>
      <c r="J88" s="70"/>
      <c r="K88" s="71"/>
      <c r="L88" s="82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3"/>
      <c r="AQ88" s="34">
        <f t="shared" si="17"/>
        <v>0</v>
      </c>
      <c r="AR88" s="35">
        <f t="shared" si="18"/>
        <v>0</v>
      </c>
      <c r="AS88" s="173">
        <f>SUM(AQ88:AR91)</f>
        <v>0</v>
      </c>
      <c r="AT88" s="177"/>
      <c r="AU88" s="48"/>
      <c r="AV88" s="48"/>
      <c r="BI88" s="72"/>
      <c r="BJ88" s="73">
        <v>2091</v>
      </c>
      <c r="BK88" s="74"/>
      <c r="BL88" s="85"/>
      <c r="BM88" s="85"/>
      <c r="BN88" s="85"/>
      <c r="BO88" s="85"/>
    </row>
    <row r="89" spans="2:67" ht="12" hidden="1" customHeight="1">
      <c r="B89" s="167"/>
      <c r="C89" s="170"/>
      <c r="D89" s="122"/>
      <c r="E89" s="170"/>
      <c r="F89" s="86"/>
      <c r="G89" s="87"/>
      <c r="H89" s="88"/>
      <c r="I89" s="88"/>
      <c r="J89" s="88"/>
      <c r="K89" s="89"/>
      <c r="L89" s="90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91"/>
      <c r="AQ89" s="36">
        <f t="shared" si="17"/>
        <v>0</v>
      </c>
      <c r="AR89" s="37">
        <f t="shared" si="18"/>
        <v>0</v>
      </c>
      <c r="AS89" s="174"/>
      <c r="AT89" s="178"/>
      <c r="AU89" s="48"/>
      <c r="AV89" s="48"/>
      <c r="BI89" s="72"/>
      <c r="BJ89" s="73">
        <v>2092</v>
      </c>
      <c r="BK89" s="74"/>
      <c r="BL89" s="85"/>
      <c r="BM89" s="85"/>
      <c r="BN89" s="85"/>
      <c r="BO89" s="85"/>
    </row>
    <row r="90" spans="2:67" ht="12" hidden="1" customHeight="1">
      <c r="B90" s="167"/>
      <c r="C90" s="170"/>
      <c r="D90" s="122"/>
      <c r="E90" s="170"/>
      <c r="F90" s="86"/>
      <c r="G90" s="87"/>
      <c r="H90" s="88"/>
      <c r="I90" s="88"/>
      <c r="J90" s="88"/>
      <c r="K90" s="89"/>
      <c r="L90" s="90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91"/>
      <c r="AQ90" s="36">
        <f t="shared" si="17"/>
        <v>0</v>
      </c>
      <c r="AR90" s="37">
        <f t="shared" si="18"/>
        <v>0</v>
      </c>
      <c r="AS90" s="174"/>
      <c r="AT90" s="178"/>
      <c r="AU90" s="48"/>
      <c r="AV90" s="48"/>
      <c r="BI90" s="72"/>
      <c r="BJ90" s="73">
        <v>2093</v>
      </c>
      <c r="BK90" s="74"/>
      <c r="BL90" s="85"/>
      <c r="BM90" s="85"/>
      <c r="BN90" s="85"/>
      <c r="BO90" s="85"/>
    </row>
    <row r="91" spans="2:67" ht="12" hidden="1" customHeight="1">
      <c r="B91" s="168"/>
      <c r="C91" s="171"/>
      <c r="D91" s="123"/>
      <c r="E91" s="171"/>
      <c r="F91" s="75"/>
      <c r="G91" s="76"/>
      <c r="H91" s="77"/>
      <c r="I91" s="77"/>
      <c r="J91" s="77"/>
      <c r="K91" s="78"/>
      <c r="L91" s="79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80"/>
      <c r="AQ91" s="38">
        <f t="shared" si="17"/>
        <v>0</v>
      </c>
      <c r="AR91" s="39">
        <f t="shared" si="18"/>
        <v>0</v>
      </c>
      <c r="AS91" s="175"/>
      <c r="AT91" s="179"/>
      <c r="AU91" s="48"/>
      <c r="AV91" s="48"/>
      <c r="BI91" s="72"/>
      <c r="BJ91" s="73">
        <v>2094</v>
      </c>
      <c r="BK91" s="74"/>
      <c r="BL91" s="85"/>
      <c r="BM91" s="85"/>
      <c r="BN91" s="85"/>
      <c r="BO91" s="85"/>
    </row>
    <row r="92" spans="2:67" ht="15.75">
      <c r="B92" s="53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95"/>
      <c r="AI92" s="95"/>
      <c r="AJ92" s="95"/>
      <c r="AK92" s="96"/>
      <c r="AL92" s="146" t="s">
        <v>40</v>
      </c>
      <c r="AM92" s="147"/>
      <c r="AN92" s="147"/>
      <c r="AO92" s="147"/>
      <c r="AP92" s="147"/>
      <c r="AQ92" s="148"/>
      <c r="AR92" s="146">
        <f>SUM(AS11:AS91)</f>
        <v>0</v>
      </c>
      <c r="AS92" s="148"/>
      <c r="AT92" s="52"/>
      <c r="AU92" s="48"/>
      <c r="AV92" s="48"/>
      <c r="BI92" s="72"/>
      <c r="BJ92" s="73">
        <v>2095</v>
      </c>
      <c r="BK92" s="74"/>
      <c r="BL92" s="85"/>
      <c r="BM92" s="85"/>
      <c r="BN92" s="85"/>
      <c r="BO92" s="85"/>
    </row>
    <row r="93" spans="2:67" ht="15">
      <c r="B93" s="53"/>
      <c r="C93" s="183" t="str">
        <f>CONCATENATE("Yukarıda belirtilen görevlilerce "&amp;AS5&amp;" / "&amp;BM11&amp;" ayında toplam   "&amp; AR92 &amp;"   saat ek ders okutulmuştur.")</f>
        <v>Yukarıda belirtilen görevlilerce 2021 / EKİM ayında toplam   0   saat ek ders okutulmuştur.</v>
      </c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76">
        <f ca="1">TODAY()</f>
        <v>44344</v>
      </c>
      <c r="AB93" s="176"/>
      <c r="AC93" s="176"/>
      <c r="AD93" s="176"/>
      <c r="AE93" s="176"/>
      <c r="AF93" s="176"/>
      <c r="AG93" s="176"/>
      <c r="AH93" s="176"/>
      <c r="AI93" s="176"/>
      <c r="AJ93" s="176"/>
      <c r="AK93" s="95"/>
      <c r="AL93" s="95"/>
      <c r="AM93" s="95"/>
      <c r="AN93" s="95"/>
      <c r="AO93" s="95"/>
      <c r="AP93" s="95"/>
      <c r="AQ93" s="50"/>
      <c r="AR93" s="50"/>
      <c r="AS93" s="50"/>
      <c r="AT93" s="52"/>
      <c r="AU93" s="48"/>
      <c r="AV93" s="48"/>
      <c r="BI93" s="72"/>
      <c r="BJ93" s="73">
        <v>2096</v>
      </c>
      <c r="BK93" s="74"/>
      <c r="BL93" s="85"/>
      <c r="BM93" s="85"/>
      <c r="BN93" s="85"/>
      <c r="BO93" s="85"/>
    </row>
    <row r="94" spans="2:67" ht="12" customHeight="1">
      <c r="B94" s="53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2"/>
      <c r="AU94" s="48"/>
      <c r="AV94" s="48"/>
      <c r="BI94" s="72"/>
      <c r="BJ94" s="73">
        <v>2097</v>
      </c>
      <c r="BK94" s="74"/>
      <c r="BL94" s="85"/>
      <c r="BM94" s="85"/>
      <c r="BN94" s="85"/>
      <c r="BO94" s="85"/>
    </row>
    <row r="95" spans="2:67" ht="15.75">
      <c r="B95" s="53"/>
      <c r="C95" s="50"/>
      <c r="D95" s="50"/>
      <c r="E95" s="184" t="s">
        <v>3</v>
      </c>
      <c r="F95" s="185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95"/>
      <c r="R95" s="95"/>
      <c r="S95" s="95"/>
      <c r="T95" s="95"/>
      <c r="U95" s="95"/>
      <c r="V95" s="95"/>
      <c r="W95" s="50"/>
      <c r="X95" s="158"/>
      <c r="Y95" s="158"/>
      <c r="Z95" s="158"/>
      <c r="AA95" s="158"/>
      <c r="AB95" s="158"/>
      <c r="AC95" s="158"/>
      <c r="AD95" s="158"/>
      <c r="AE95" s="163" t="s">
        <v>41</v>
      </c>
      <c r="AF95" s="164"/>
      <c r="AG95" s="164"/>
      <c r="AH95" s="164"/>
      <c r="AI95" s="164"/>
      <c r="AJ95" s="164"/>
      <c r="AK95" s="164"/>
      <c r="AL95" s="165"/>
      <c r="AM95" s="165"/>
      <c r="AN95" s="165"/>
      <c r="AO95" s="165"/>
      <c r="AP95" s="165"/>
      <c r="AQ95" s="95"/>
      <c r="AR95" s="95"/>
      <c r="AS95" s="95"/>
      <c r="AT95" s="52"/>
      <c r="AU95" s="48"/>
      <c r="AV95" s="48"/>
      <c r="BI95" s="72"/>
      <c r="BJ95" s="73">
        <v>2098</v>
      </c>
      <c r="BK95" s="74"/>
      <c r="BL95" s="85"/>
      <c r="BM95" s="85"/>
      <c r="BN95" s="85"/>
      <c r="BO95" s="85"/>
    </row>
    <row r="96" spans="2:67" ht="12.75">
      <c r="B96" s="53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95"/>
      <c r="S96" s="95"/>
      <c r="T96" s="95"/>
      <c r="U96" s="95"/>
      <c r="V96" s="95"/>
      <c r="W96" s="50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52"/>
      <c r="AU96" s="48"/>
      <c r="AV96" s="48"/>
      <c r="BI96" s="72"/>
      <c r="BJ96" s="73">
        <v>2099</v>
      </c>
      <c r="BK96" s="74"/>
      <c r="BL96" s="85"/>
      <c r="BM96" s="85"/>
      <c r="BN96" s="85"/>
      <c r="BO96" s="85"/>
    </row>
    <row r="97" spans="2:67" ht="12" customHeight="1">
      <c r="B97" s="53"/>
      <c r="C97" s="50"/>
      <c r="D97" s="50"/>
      <c r="E97" s="50"/>
      <c r="F97" s="50"/>
      <c r="G97" s="50"/>
      <c r="H97" s="50"/>
      <c r="I97" s="50"/>
      <c r="J97" s="50"/>
      <c r="K97" s="50"/>
      <c r="L97" s="181"/>
      <c r="M97" s="182"/>
      <c r="N97" s="182"/>
      <c r="O97" s="182"/>
      <c r="P97" s="182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95"/>
      <c r="AC97" s="50"/>
      <c r="AD97" s="50"/>
      <c r="AE97" s="50"/>
      <c r="AF97" s="180"/>
      <c r="AG97" s="180"/>
      <c r="AH97" s="180"/>
      <c r="AI97" s="180"/>
      <c r="AJ97" s="180"/>
      <c r="AK97" s="180"/>
      <c r="AL97" s="95"/>
      <c r="AM97" s="50"/>
      <c r="AN97" s="50"/>
      <c r="AO97" s="50"/>
      <c r="AP97" s="50"/>
      <c r="AQ97" s="50"/>
      <c r="AR97" s="50"/>
      <c r="AS97" s="50"/>
      <c r="AT97" s="52"/>
      <c r="AU97" s="48"/>
      <c r="AV97" s="48"/>
      <c r="BI97" s="72"/>
      <c r="BJ97" s="73">
        <v>2100</v>
      </c>
      <c r="BK97" s="74"/>
      <c r="BL97" s="85"/>
      <c r="BM97" s="85"/>
      <c r="BN97" s="85"/>
      <c r="BO97" s="85"/>
    </row>
    <row r="98" spans="2:67" ht="12.75">
      <c r="B98" s="53"/>
      <c r="C98" s="50"/>
      <c r="D98" s="50"/>
      <c r="E98" s="153" t="s">
        <v>68</v>
      </c>
      <c r="F98" s="154"/>
      <c r="G98" s="98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100"/>
      <c r="U98" s="100"/>
      <c r="V98" s="100"/>
      <c r="W98" s="100"/>
      <c r="X98" s="100"/>
      <c r="Y98" s="100"/>
      <c r="Z98" s="50"/>
      <c r="AA98" s="50"/>
      <c r="AB98" s="50"/>
      <c r="AC98" s="50"/>
      <c r="AD98" s="97"/>
      <c r="AE98" s="101"/>
      <c r="AF98" s="102"/>
      <c r="AG98" s="97" t="s">
        <v>4</v>
      </c>
      <c r="AH98" s="153" t="s">
        <v>66</v>
      </c>
      <c r="AI98" s="154"/>
      <c r="AJ98" s="154"/>
      <c r="AK98" s="154"/>
      <c r="AL98" s="154"/>
      <c r="AM98" s="154"/>
      <c r="AN98" s="154"/>
      <c r="AO98" s="154"/>
      <c r="AP98" s="154"/>
      <c r="AQ98" s="100"/>
      <c r="AR98" s="100"/>
      <c r="AS98" s="100"/>
      <c r="AT98" s="52"/>
      <c r="AU98" s="48"/>
      <c r="AV98" s="48"/>
      <c r="BI98" s="72"/>
      <c r="BJ98" s="73"/>
      <c r="BK98" s="74"/>
      <c r="BL98" s="85"/>
      <c r="BM98" s="85"/>
      <c r="BN98" s="85"/>
      <c r="BO98" s="85"/>
    </row>
    <row r="99" spans="2:67" ht="12.75">
      <c r="B99" s="53"/>
      <c r="C99" s="50"/>
      <c r="D99" s="50"/>
      <c r="E99" s="153" t="s">
        <v>65</v>
      </c>
      <c r="F99" s="155"/>
      <c r="G99" s="98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100"/>
      <c r="U99" s="100"/>
      <c r="V99" s="100"/>
      <c r="W99" s="100"/>
      <c r="X99" s="100"/>
      <c r="Y99" s="100"/>
      <c r="Z99" s="50"/>
      <c r="AA99" s="50"/>
      <c r="AB99" s="50"/>
      <c r="AC99" s="50"/>
      <c r="AD99" s="97"/>
      <c r="AE99" s="101"/>
      <c r="AF99" s="102"/>
      <c r="AG99" s="97" t="s">
        <v>32</v>
      </c>
      <c r="AH99" s="153" t="s">
        <v>67</v>
      </c>
      <c r="AI99" s="155"/>
      <c r="AJ99" s="155"/>
      <c r="AK99" s="155"/>
      <c r="AL99" s="155"/>
      <c r="AM99" s="155"/>
      <c r="AN99" s="155"/>
      <c r="AO99" s="155"/>
      <c r="AP99" s="155"/>
      <c r="AQ99" s="100"/>
      <c r="AR99" s="100"/>
      <c r="AS99" s="100"/>
      <c r="AT99" s="52"/>
      <c r="AU99" s="48"/>
      <c r="AV99" s="48"/>
      <c r="BL99" s="85"/>
      <c r="BM99" s="85"/>
      <c r="BN99" s="85"/>
      <c r="BO99" s="85"/>
    </row>
    <row r="100" spans="2:67" ht="12" customHeight="1">
      <c r="B100" s="53"/>
      <c r="C100" s="50"/>
      <c r="D100" s="50"/>
      <c r="E100" s="156"/>
      <c r="F100" s="157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4"/>
      <c r="T100" s="100"/>
      <c r="U100" s="100"/>
      <c r="V100" s="100"/>
      <c r="W100" s="100"/>
      <c r="X100" s="100"/>
      <c r="Y100" s="100"/>
      <c r="Z100" s="50"/>
      <c r="AA100" s="50"/>
      <c r="AB100" s="50"/>
      <c r="AC100" s="50"/>
      <c r="AD100" s="97"/>
      <c r="AE100" s="97"/>
      <c r="AF100" s="97"/>
      <c r="AG100" s="97"/>
      <c r="AH100" s="159"/>
      <c r="AI100" s="157"/>
      <c r="AJ100" s="157"/>
      <c r="AK100" s="157"/>
      <c r="AL100" s="157"/>
      <c r="AM100" s="157"/>
      <c r="AN100" s="157"/>
      <c r="AO100" s="157"/>
      <c r="AP100" s="157"/>
      <c r="AQ100" s="100"/>
      <c r="AR100" s="100"/>
      <c r="AS100" s="100"/>
      <c r="AT100" s="52"/>
      <c r="AU100" s="48"/>
      <c r="AV100" s="48"/>
      <c r="BL100" s="85"/>
      <c r="BM100" s="85"/>
      <c r="BN100" s="85"/>
      <c r="BO100" s="85"/>
    </row>
    <row r="101" spans="2:67" ht="12" customHeight="1">
      <c r="B101" s="105"/>
      <c r="C101" s="160">
        <f>IF($BH$5=TRUE,"NOT: Geçen ay son haftanın yarım olması nedeniyle ödenemeyen Ek Ders Ücretleri, hafta bütünlüğü dikkate alınarak bu ayın İlk haftasında ödenmiştir.",0)</f>
        <v>0</v>
      </c>
      <c r="D101" s="160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2"/>
      <c r="AU101" s="48"/>
      <c r="AV101" s="48"/>
      <c r="BL101" s="85"/>
      <c r="BM101" s="85"/>
      <c r="BN101" s="85"/>
      <c r="BO101" s="85"/>
    </row>
    <row r="102" spans="2:67" ht="12.75">
      <c r="B102" s="106"/>
      <c r="C102" s="107"/>
      <c r="D102" s="108"/>
      <c r="E102" s="108"/>
      <c r="F102" s="109"/>
      <c r="G102" s="110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33"/>
      <c r="AO102" s="111"/>
      <c r="AP102" s="111"/>
      <c r="AQ102" s="111"/>
      <c r="AR102" s="111"/>
      <c r="AS102" s="111"/>
      <c r="AT102" s="111"/>
      <c r="AU102" s="48"/>
      <c r="AV102" s="48"/>
      <c r="BL102" s="85"/>
      <c r="BM102" s="85"/>
      <c r="BN102" s="85"/>
      <c r="BO102" s="85"/>
    </row>
    <row r="103" spans="2:67" ht="12" customHeight="1">
      <c r="B103" s="112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48"/>
      <c r="AV103" s="48"/>
    </row>
    <row r="104" spans="2:67" ht="12" customHeight="1">
      <c r="B104" s="144" t="s">
        <v>2</v>
      </c>
      <c r="C104" s="145"/>
      <c r="D104" s="108"/>
      <c r="E104" s="108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33"/>
      <c r="AO104" s="111"/>
      <c r="AP104" s="111"/>
      <c r="AQ104" s="111"/>
      <c r="AR104" s="111"/>
      <c r="AS104" s="111"/>
      <c r="AT104" s="111"/>
    </row>
    <row r="105" spans="2:67" ht="12" customHeight="1"/>
    <row r="106" spans="2:67" ht="12" customHeight="1"/>
    <row r="107" spans="2:67" ht="12" customHeight="1"/>
    <row r="108" spans="2:67" ht="12" customHeight="1"/>
    <row r="109" spans="2:67" ht="12" customHeight="1"/>
    <row r="110" spans="2:67" ht="12" customHeight="1"/>
    <row r="111" spans="2:67" ht="12" customHeight="1"/>
    <row r="112" spans="2:67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spans="3:6" ht="12" customHeight="1"/>
    <row r="130" spans="3:6" ht="12" customHeight="1"/>
    <row r="131" spans="3:6" ht="12" customHeight="1"/>
    <row r="132" spans="3:6" ht="12" customHeight="1"/>
    <row r="133" spans="3:6" ht="12" customHeight="1">
      <c r="C133" s="113"/>
      <c r="D133" s="113"/>
      <c r="E133" s="113"/>
      <c r="F133" s="114"/>
    </row>
    <row r="134" spans="3:6" ht="12" customHeight="1">
      <c r="C134" s="115"/>
      <c r="D134" s="115"/>
      <c r="E134" s="115"/>
      <c r="F134" s="114"/>
    </row>
    <row r="135" spans="3:6" ht="12" customHeight="1">
      <c r="C135" s="113"/>
      <c r="D135" s="113"/>
      <c r="E135" s="113"/>
      <c r="F135" s="114"/>
    </row>
    <row r="136" spans="3:6" ht="12" customHeight="1">
      <c r="C136" s="113"/>
      <c r="D136" s="113"/>
      <c r="E136" s="113"/>
      <c r="F136" s="114"/>
    </row>
    <row r="137" spans="3:6" ht="12" customHeight="1">
      <c r="C137" s="113"/>
      <c r="D137" s="113"/>
      <c r="E137" s="113"/>
      <c r="F137" s="114"/>
    </row>
    <row r="138" spans="3:6" ht="12" customHeight="1">
      <c r="C138" s="116"/>
      <c r="D138" s="116"/>
      <c r="E138" s="116"/>
      <c r="F138" s="114"/>
    </row>
    <row r="139" spans="3:6" ht="12" customHeight="1">
      <c r="C139" s="117"/>
      <c r="D139" s="117"/>
      <c r="E139" s="117"/>
      <c r="F139" s="114"/>
    </row>
    <row r="140" spans="3:6" ht="12" customHeight="1">
      <c r="C140" s="116"/>
      <c r="D140" s="116"/>
      <c r="E140" s="116"/>
      <c r="F140" s="118"/>
    </row>
    <row r="141" spans="3:6" ht="12" customHeight="1">
      <c r="C141" s="119"/>
      <c r="D141" s="119"/>
      <c r="E141" s="120"/>
      <c r="F141" s="118"/>
    </row>
    <row r="142" spans="3:6" ht="12" customHeight="1">
      <c r="C142" s="116"/>
      <c r="D142" s="116"/>
      <c r="E142" s="116"/>
      <c r="F142" s="118"/>
    </row>
    <row r="143" spans="3:6" ht="12" customHeight="1">
      <c r="C143" s="113"/>
      <c r="D143" s="113"/>
      <c r="E143" s="113"/>
      <c r="F143" s="114"/>
    </row>
    <row r="144" spans="3:6" ht="12" customHeight="1">
      <c r="C144" s="116" t="s">
        <v>38</v>
      </c>
      <c r="D144" s="116"/>
      <c r="E144" s="116"/>
      <c r="F144" s="114" t="s">
        <v>37</v>
      </c>
    </row>
    <row r="145" spans="3:6" ht="12" customHeight="1">
      <c r="C145" s="113"/>
      <c r="D145" s="113"/>
      <c r="E145" s="113"/>
      <c r="F145" s="114"/>
    </row>
    <row r="146" spans="3:6" ht="12" customHeight="1">
      <c r="C146" s="113"/>
      <c r="D146" s="113"/>
      <c r="E146" s="113"/>
      <c r="F146" s="114"/>
    </row>
    <row r="147" spans="3:6" ht="12" customHeight="1">
      <c r="C147" s="113"/>
      <c r="D147" s="113"/>
      <c r="E147" s="113"/>
      <c r="F147" s="114"/>
    </row>
    <row r="148" spans="3:6" ht="12" customHeight="1">
      <c r="C148" s="113"/>
      <c r="D148" s="113"/>
      <c r="E148" s="113"/>
      <c r="F148" s="114"/>
    </row>
    <row r="149" spans="3:6" ht="12" customHeight="1">
      <c r="C149" s="115"/>
      <c r="D149" s="115"/>
      <c r="E149" s="115"/>
      <c r="F149" s="114"/>
    </row>
    <row r="150" spans="3:6" ht="12" customHeight="1">
      <c r="C150" s="113"/>
      <c r="D150" s="113"/>
      <c r="E150" s="113"/>
      <c r="F150" s="114"/>
    </row>
    <row r="151" spans="3:6" ht="12" customHeight="1">
      <c r="C151" s="113"/>
      <c r="D151" s="113"/>
      <c r="E151" s="113"/>
      <c r="F151" s="114"/>
    </row>
    <row r="152" spans="3:6" ht="12" customHeight="1">
      <c r="C152" s="113"/>
      <c r="D152" s="113"/>
      <c r="E152" s="113"/>
      <c r="F152" s="114"/>
    </row>
    <row r="153" spans="3:6" ht="12" customHeight="1">
      <c r="C153" s="116"/>
      <c r="D153" s="116"/>
      <c r="E153" s="116"/>
      <c r="F153" s="114"/>
    </row>
    <row r="154" spans="3:6" ht="12" customHeight="1">
      <c r="C154" s="117"/>
      <c r="D154" s="117"/>
      <c r="E154" s="117"/>
      <c r="F154" s="114"/>
    </row>
    <row r="155" spans="3:6" ht="12" customHeight="1">
      <c r="C155" s="116"/>
      <c r="D155" s="116"/>
      <c r="E155" s="116"/>
      <c r="F155" s="118"/>
    </row>
    <row r="156" spans="3:6" ht="12" customHeight="1">
      <c r="C156" s="119"/>
      <c r="D156" s="119"/>
      <c r="E156" s="120"/>
      <c r="F156" s="118"/>
    </row>
    <row r="157" spans="3:6" ht="12" customHeight="1">
      <c r="C157" s="116"/>
      <c r="D157" s="116"/>
      <c r="E157" s="116"/>
      <c r="F157" s="118"/>
    </row>
    <row r="158" spans="3:6" ht="12" customHeight="1">
      <c r="C158" s="113"/>
      <c r="D158" s="113"/>
      <c r="E158" s="113"/>
      <c r="F158" s="114"/>
    </row>
    <row r="159" spans="3:6" ht="12" customHeight="1">
      <c r="C159" s="116"/>
      <c r="D159" s="116"/>
      <c r="E159" s="116"/>
      <c r="F159" s="114"/>
    </row>
    <row r="160" spans="3:6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spans="46:46" ht="12" customHeight="1"/>
    <row r="194" spans="46:46" ht="12" customHeight="1"/>
    <row r="195" spans="46:46" ht="12" customHeight="1"/>
    <row r="196" spans="46:46" ht="12" customHeight="1"/>
    <row r="197" spans="46:46" ht="12" customHeight="1"/>
    <row r="198" spans="46:46" ht="12" customHeight="1"/>
    <row r="199" spans="46:46" ht="12" customHeight="1"/>
    <row r="200" spans="46:46" ht="12" customHeight="1"/>
    <row r="201" spans="46:46" ht="12" customHeight="1"/>
    <row r="202" spans="46:46" ht="12" customHeight="1"/>
    <row r="203" spans="46:46" ht="12" customHeight="1"/>
    <row r="204" spans="46:46" ht="12" customHeight="1"/>
    <row r="205" spans="46:46" ht="12" customHeight="1"/>
    <row r="206" spans="46:46" ht="12" customHeight="1"/>
    <row r="207" spans="46:46" ht="12" customHeight="1"/>
    <row r="208" spans="46:46" ht="12" customHeight="1">
      <c r="AT208" s="127"/>
    </row>
    <row r="209" ht="12" customHeight="1"/>
    <row r="210" ht="12" customHeight="1"/>
    <row r="211" ht="12" customHeight="1"/>
  </sheetData>
  <sheetProtection password="CCF9" sheet="1"/>
  <mergeCells count="161">
    <mergeCell ref="AC4:AG4"/>
    <mergeCell ref="B2:AT2"/>
    <mergeCell ref="B4:C4"/>
    <mergeCell ref="AC5:AG5"/>
    <mergeCell ref="D4:R4"/>
    <mergeCell ref="D3:R3"/>
    <mergeCell ref="D5:R5"/>
    <mergeCell ref="AH98:AP98"/>
    <mergeCell ref="AH99:AP99"/>
    <mergeCell ref="B7:AP7"/>
    <mergeCell ref="AO5:AR5"/>
    <mergeCell ref="B8:B10"/>
    <mergeCell ref="C8:F9"/>
    <mergeCell ref="G8:K8"/>
    <mergeCell ref="AR7:AR10"/>
    <mergeCell ref="L8:AP8"/>
    <mergeCell ref="B32:B35"/>
    <mergeCell ref="C32:C35"/>
    <mergeCell ref="E32:E35"/>
    <mergeCell ref="C11:C13"/>
    <mergeCell ref="C14:C16"/>
    <mergeCell ref="C17:C19"/>
    <mergeCell ref="C20:C22"/>
    <mergeCell ref="C23:C25"/>
    <mergeCell ref="BY7:DC7"/>
    <mergeCell ref="AO4:AR4"/>
    <mergeCell ref="AH5:AJ5"/>
    <mergeCell ref="AH4:AJ4"/>
    <mergeCell ref="AS7:AS10"/>
    <mergeCell ref="BN28:BO28"/>
    <mergeCell ref="BY24:DC24"/>
    <mergeCell ref="AT17:AT19"/>
    <mergeCell ref="AT20:AT22"/>
    <mergeCell ref="AT23:AT25"/>
    <mergeCell ref="BN11:BO11"/>
    <mergeCell ref="BL16:BM16"/>
    <mergeCell ref="AT4:AT5"/>
    <mergeCell ref="AS17:AS19"/>
    <mergeCell ref="AS20:AS22"/>
    <mergeCell ref="AT11:AT13"/>
    <mergeCell ref="AT14:AT16"/>
    <mergeCell ref="AS32:AS35"/>
    <mergeCell ref="AT32:AT35"/>
    <mergeCell ref="AT36:AT39"/>
    <mergeCell ref="B40:B43"/>
    <mergeCell ref="C40:C43"/>
    <mergeCell ref="E40:E43"/>
    <mergeCell ref="AS40:AS43"/>
    <mergeCell ref="AT40:AT43"/>
    <mergeCell ref="C29:C31"/>
    <mergeCell ref="BL32:BM32"/>
    <mergeCell ref="AT7:AT10"/>
    <mergeCell ref="AQ7:AQ10"/>
    <mergeCell ref="AT52:AT55"/>
    <mergeCell ref="B56:B59"/>
    <mergeCell ref="C56:C59"/>
    <mergeCell ref="E56:E59"/>
    <mergeCell ref="AS56:AS59"/>
    <mergeCell ref="AT56:AT59"/>
    <mergeCell ref="B44:B47"/>
    <mergeCell ref="C44:C47"/>
    <mergeCell ref="E44:E47"/>
    <mergeCell ref="AS44:AS47"/>
    <mergeCell ref="AT44:AT47"/>
    <mergeCell ref="B48:B51"/>
    <mergeCell ref="C48:C51"/>
    <mergeCell ref="E48:E51"/>
    <mergeCell ref="AS48:AS51"/>
    <mergeCell ref="AT48:AT51"/>
    <mergeCell ref="AT68:AT71"/>
    <mergeCell ref="B72:B75"/>
    <mergeCell ref="C72:C75"/>
    <mergeCell ref="E72:E75"/>
    <mergeCell ref="AS72:AS75"/>
    <mergeCell ref="AT72:AT75"/>
    <mergeCell ref="B60:B63"/>
    <mergeCell ref="C60:C63"/>
    <mergeCell ref="E60:E63"/>
    <mergeCell ref="AS60:AS63"/>
    <mergeCell ref="AT60:AT63"/>
    <mergeCell ref="B64:B67"/>
    <mergeCell ref="C64:C67"/>
    <mergeCell ref="E64:E67"/>
    <mergeCell ref="AS64:AS67"/>
    <mergeCell ref="AT64:AT67"/>
    <mergeCell ref="AT80:AT83"/>
    <mergeCell ref="B76:B79"/>
    <mergeCell ref="C76:C79"/>
    <mergeCell ref="E76:E79"/>
    <mergeCell ref="AS76:AS79"/>
    <mergeCell ref="AT76:AT79"/>
    <mergeCell ref="B80:B83"/>
    <mergeCell ref="C80:C83"/>
    <mergeCell ref="E80:E83"/>
    <mergeCell ref="E100:F100"/>
    <mergeCell ref="X95:AD95"/>
    <mergeCell ref="AH100:AP100"/>
    <mergeCell ref="C101:AT101"/>
    <mergeCell ref="AE95:AP95"/>
    <mergeCell ref="B84:B87"/>
    <mergeCell ref="C84:C87"/>
    <mergeCell ref="E84:E87"/>
    <mergeCell ref="AS84:AS87"/>
    <mergeCell ref="AA93:AJ93"/>
    <mergeCell ref="AT84:AT87"/>
    <mergeCell ref="AS88:AS91"/>
    <mergeCell ref="AT88:AT91"/>
    <mergeCell ref="AF97:AK97"/>
    <mergeCell ref="L97:P97"/>
    <mergeCell ref="B88:B91"/>
    <mergeCell ref="C88:C91"/>
    <mergeCell ref="E88:E91"/>
    <mergeCell ref="C93:Z93"/>
    <mergeCell ref="E95:F95"/>
    <mergeCell ref="E26:E28"/>
    <mergeCell ref="E29:E31"/>
    <mergeCell ref="B14:B16"/>
    <mergeCell ref="B26:B28"/>
    <mergeCell ref="B29:B31"/>
    <mergeCell ref="D29:D31"/>
    <mergeCell ref="AR92:AS92"/>
    <mergeCell ref="E98:F98"/>
    <mergeCell ref="E99:F99"/>
    <mergeCell ref="AS80:AS83"/>
    <mergeCell ref="B68:B71"/>
    <mergeCell ref="C68:C71"/>
    <mergeCell ref="E68:E71"/>
    <mergeCell ref="AS68:AS71"/>
    <mergeCell ref="B52:B55"/>
    <mergeCell ref="C52:C55"/>
    <mergeCell ref="E52:E55"/>
    <mergeCell ref="AS52:AS55"/>
    <mergeCell ref="C26:C28"/>
    <mergeCell ref="B36:B39"/>
    <mergeCell ref="C36:C39"/>
    <mergeCell ref="E36:E39"/>
    <mergeCell ref="AS36:AS39"/>
    <mergeCell ref="D11:D13"/>
    <mergeCell ref="D14:D16"/>
    <mergeCell ref="D17:D19"/>
    <mergeCell ref="D20:D22"/>
    <mergeCell ref="D23:D25"/>
    <mergeCell ref="D26:D28"/>
    <mergeCell ref="B104:C104"/>
    <mergeCell ref="AL92:AQ92"/>
    <mergeCell ref="AT26:AT28"/>
    <mergeCell ref="AT29:AT31"/>
    <mergeCell ref="AS11:AS13"/>
    <mergeCell ref="AS14:AS16"/>
    <mergeCell ref="AS23:AS25"/>
    <mergeCell ref="AS26:AS28"/>
    <mergeCell ref="AS29:AS31"/>
    <mergeCell ref="B11:B13"/>
    <mergeCell ref="E11:E13"/>
    <mergeCell ref="E14:E16"/>
    <mergeCell ref="E17:E19"/>
    <mergeCell ref="E20:E22"/>
    <mergeCell ref="E23:E25"/>
    <mergeCell ref="B17:B19"/>
    <mergeCell ref="B20:B22"/>
    <mergeCell ref="B23:B25"/>
  </mergeCells>
  <conditionalFormatting sqref="L9:AP10">
    <cfRule type="expression" dxfId="258" priority="994" stopIfTrue="1">
      <formula>L$6&gt;5</formula>
    </cfRule>
  </conditionalFormatting>
  <conditionalFormatting sqref="L11:AP14">
    <cfRule type="cellIs" dxfId="257" priority="992" stopIfTrue="1" operator="equal">
      <formula>"S"</formula>
    </cfRule>
    <cfRule type="cellIs" dxfId="256" priority="993" stopIfTrue="1" operator="between">
      <formula>"İ"</formula>
      <formula>"R"</formula>
    </cfRule>
  </conditionalFormatting>
  <conditionalFormatting sqref="AQ11:AR14 AS14 AS17 AS20 AS23 AS26 AS29 AS11">
    <cfRule type="dataBar" priority="991">
      <dataBar>
        <cfvo type="num" val="1"/>
        <cfvo type="max" val="0"/>
        <color theme="0"/>
      </dataBar>
    </cfRule>
  </conditionalFormatting>
  <conditionalFormatting sqref="BY9:DC9">
    <cfRule type="expression" dxfId="255" priority="990" stopIfTrue="1">
      <formula>BY$6&gt;5</formula>
    </cfRule>
  </conditionalFormatting>
  <conditionalFormatting sqref="G9">
    <cfRule type="expression" dxfId="254" priority="989" stopIfTrue="1">
      <formula>$G$6&gt;5</formula>
    </cfRule>
  </conditionalFormatting>
  <conditionalFormatting sqref="H9">
    <cfRule type="expression" dxfId="253" priority="988" stopIfTrue="1">
      <formula>$H$6&gt;5</formula>
    </cfRule>
  </conditionalFormatting>
  <conditionalFormatting sqref="I9">
    <cfRule type="expression" dxfId="252" priority="987" stopIfTrue="1">
      <formula>$I$6&gt;5</formula>
    </cfRule>
  </conditionalFormatting>
  <conditionalFormatting sqref="J9">
    <cfRule type="expression" dxfId="251" priority="986" stopIfTrue="1">
      <formula>$J$6&gt;5</formula>
    </cfRule>
  </conditionalFormatting>
  <conditionalFormatting sqref="K9">
    <cfRule type="expression" dxfId="250" priority="985" stopIfTrue="1">
      <formula>$K$6&gt;5</formula>
    </cfRule>
  </conditionalFormatting>
  <conditionalFormatting sqref="G11:AP14">
    <cfRule type="expression" dxfId="249" priority="984" stopIfTrue="1">
      <formula>G$6&gt;5</formula>
    </cfRule>
  </conditionalFormatting>
  <conditionalFormatting sqref="L9:AP10">
    <cfRule type="expression" dxfId="248" priority="981" stopIfTrue="1">
      <formula>L$6&gt;5</formula>
    </cfRule>
  </conditionalFormatting>
  <conditionalFormatting sqref="L11:AP14">
    <cfRule type="cellIs" dxfId="247" priority="979" stopIfTrue="1" operator="equal">
      <formula>"S"</formula>
    </cfRule>
    <cfRule type="cellIs" dxfId="246" priority="980" stopIfTrue="1" operator="between">
      <formula>"İ"</formula>
      <formula>"R"</formula>
    </cfRule>
  </conditionalFormatting>
  <conditionalFormatting sqref="BY9:DC9">
    <cfRule type="expression" dxfId="245" priority="977" stopIfTrue="1">
      <formula>BY$6&gt;5</formula>
    </cfRule>
  </conditionalFormatting>
  <conditionalFormatting sqref="G9">
    <cfRule type="expression" dxfId="244" priority="976" stopIfTrue="1">
      <formula>$G$6&gt;5</formula>
    </cfRule>
  </conditionalFormatting>
  <conditionalFormatting sqref="H9">
    <cfRule type="expression" dxfId="243" priority="975" stopIfTrue="1">
      <formula>$H$6&gt;5</formula>
    </cfRule>
  </conditionalFormatting>
  <conditionalFormatting sqref="I9">
    <cfRule type="expression" dxfId="242" priority="974" stopIfTrue="1">
      <formula>$I$6&gt;5</formula>
    </cfRule>
  </conditionalFormatting>
  <conditionalFormatting sqref="J9">
    <cfRule type="expression" dxfId="241" priority="973" stopIfTrue="1">
      <formula>$J$6&gt;5</formula>
    </cfRule>
  </conditionalFormatting>
  <conditionalFormatting sqref="K9">
    <cfRule type="expression" dxfId="240" priority="972" stopIfTrue="1">
      <formula>$K$6&gt;5</formula>
    </cfRule>
  </conditionalFormatting>
  <conditionalFormatting sqref="G11:AP14">
    <cfRule type="expression" dxfId="239" priority="971" stopIfTrue="1">
      <formula>G$6&gt;5</formula>
    </cfRule>
  </conditionalFormatting>
  <conditionalFormatting sqref="E11 E14 E17 E20 E23 E26 E29">
    <cfRule type="cellIs" dxfId="238" priority="924" stopIfTrue="1" operator="equal">
      <formula>"Müdür Yetkili"</formula>
    </cfRule>
  </conditionalFormatting>
  <conditionalFormatting sqref="F145:F159">
    <cfRule type="cellIs" dxfId="237" priority="891" stopIfTrue="1" operator="equal">
      <formula>"Müdür Yetkili"</formula>
    </cfRule>
  </conditionalFormatting>
  <conditionalFormatting sqref="F11:F14">
    <cfRule type="cellIs" dxfId="236" priority="935" stopIfTrue="1" operator="equal">
      <formula>"Müdür Yetkili"</formula>
    </cfRule>
  </conditionalFormatting>
  <conditionalFormatting sqref="F145:F159">
    <cfRule type="cellIs" dxfId="235" priority="902" stopIfTrue="1" operator="equal">
      <formula>"Müdür Yetkili"</formula>
    </cfRule>
  </conditionalFormatting>
  <conditionalFormatting sqref="F157">
    <cfRule type="cellIs" dxfId="234" priority="882" stopIfTrue="1" operator="equal">
      <formula>"Müdür Yetkili"</formula>
    </cfRule>
  </conditionalFormatting>
  <conditionalFormatting sqref="F145:F159">
    <cfRule type="cellIs" dxfId="233" priority="901" stopIfTrue="1" operator="equal">
      <formula>"Müdür Yetkili"</formula>
    </cfRule>
  </conditionalFormatting>
  <conditionalFormatting sqref="F145:F147">
    <cfRule type="cellIs" dxfId="232" priority="900" stopIfTrue="1" operator="equal">
      <formula>"Müdür Yetkili"</formula>
    </cfRule>
  </conditionalFormatting>
  <conditionalFormatting sqref="F145:F147">
    <cfRule type="cellIs" dxfId="231" priority="899" stopIfTrue="1" operator="equal">
      <formula>"Müdür Yetkili"</formula>
    </cfRule>
  </conditionalFormatting>
  <conditionalFormatting sqref="F145:F147">
    <cfRule type="cellIs" dxfId="230" priority="898" stopIfTrue="1" operator="equal">
      <formula>"Müdür Yetkili"</formula>
    </cfRule>
  </conditionalFormatting>
  <conditionalFormatting sqref="F145:F147">
    <cfRule type="cellIs" dxfId="229" priority="897" stopIfTrue="1" operator="equal">
      <formula>"Müdür Yetkili"</formula>
    </cfRule>
  </conditionalFormatting>
  <conditionalFormatting sqref="F156:F159">
    <cfRule type="cellIs" dxfId="228" priority="886" stopIfTrue="1" operator="equal">
      <formula>"Müdür Yetkili"</formula>
    </cfRule>
  </conditionalFormatting>
  <conditionalFormatting sqref="F156">
    <cfRule type="cellIs" dxfId="227" priority="885" stopIfTrue="1" operator="equal">
      <formula>"Müdür Yetkili"</formula>
    </cfRule>
  </conditionalFormatting>
  <conditionalFormatting sqref="F158">
    <cfRule type="cellIs" dxfId="226" priority="884" stopIfTrue="1" operator="equal">
      <formula>"Müdür Yetkili"</formula>
    </cfRule>
  </conditionalFormatting>
  <conditionalFormatting sqref="F155">
    <cfRule type="cellIs" dxfId="225" priority="883" stopIfTrue="1" operator="equal">
      <formula>"Müdür Yetkili"</formula>
    </cfRule>
  </conditionalFormatting>
  <conditionalFormatting sqref="L32:AP35">
    <cfRule type="cellIs" dxfId="224" priority="784" stopIfTrue="1" operator="equal">
      <formula>"S"</formula>
    </cfRule>
    <cfRule type="cellIs" dxfId="223" priority="785" stopIfTrue="1" operator="between">
      <formula>"İ"</formula>
      <formula>"R"</formula>
    </cfRule>
  </conditionalFormatting>
  <conditionalFormatting sqref="G32:AP35">
    <cfRule type="expression" dxfId="222" priority="782" stopIfTrue="1">
      <formula>G$6&gt;5</formula>
    </cfRule>
  </conditionalFormatting>
  <conditionalFormatting sqref="L32:AP35">
    <cfRule type="cellIs" dxfId="221" priority="779" stopIfTrue="1" operator="equal">
      <formula>"S"</formula>
    </cfRule>
    <cfRule type="cellIs" dxfId="220" priority="780" stopIfTrue="1" operator="between">
      <formula>"İ"</formula>
      <formula>"R"</formula>
    </cfRule>
  </conditionalFormatting>
  <conditionalFormatting sqref="G32:AP35">
    <cfRule type="expression" dxfId="219" priority="777" stopIfTrue="1">
      <formula>G$6&gt;5</formula>
    </cfRule>
  </conditionalFormatting>
  <conditionalFormatting sqref="E32">
    <cfRule type="cellIs" dxfId="218" priority="774" stopIfTrue="1" operator="equal">
      <formula>"Müdür Yetkili"</formula>
    </cfRule>
  </conditionalFormatting>
  <conditionalFormatting sqref="L18 AP18">
    <cfRule type="cellIs" dxfId="217" priority="868" stopIfTrue="1" operator="equal">
      <formula>"S"</formula>
    </cfRule>
    <cfRule type="cellIs" dxfId="216" priority="869" stopIfTrue="1" operator="between">
      <formula>"İ"</formula>
      <formula>"R"</formula>
    </cfRule>
  </conditionalFormatting>
  <conditionalFormatting sqref="AQ15:AR18">
    <cfRule type="dataBar" priority="867">
      <dataBar>
        <cfvo type="num" val="1"/>
        <cfvo type="max" val="0"/>
        <color theme="0"/>
      </dataBar>
    </cfRule>
  </conditionalFormatting>
  <conditionalFormatting sqref="G18:L18 G15:H17 AP18">
    <cfRule type="expression" dxfId="215" priority="866" stopIfTrue="1">
      <formula>G$6&gt;5</formula>
    </cfRule>
  </conditionalFormatting>
  <conditionalFormatting sqref="L18 AP18">
    <cfRule type="cellIs" dxfId="214" priority="863" stopIfTrue="1" operator="equal">
      <formula>"S"</formula>
    </cfRule>
    <cfRule type="cellIs" dxfId="213" priority="864" stopIfTrue="1" operator="between">
      <formula>"İ"</formula>
      <formula>"R"</formula>
    </cfRule>
  </conditionalFormatting>
  <conditionalFormatting sqref="AQ16:AR18">
    <cfRule type="dataBar" priority="862">
      <dataBar>
        <cfvo type="num" val="1"/>
        <cfvo type="max" val="0"/>
        <color theme="0"/>
      </dataBar>
    </cfRule>
  </conditionalFormatting>
  <conditionalFormatting sqref="G18:L18 G15:H17 AP18">
    <cfRule type="expression" dxfId="212" priority="861" stopIfTrue="1">
      <formula>G$6&gt;5</formula>
    </cfRule>
  </conditionalFormatting>
  <conditionalFormatting sqref="L19:L22 AP19:AP22">
    <cfRule type="cellIs" dxfId="211" priority="844" stopIfTrue="1" operator="equal">
      <formula>"S"</formula>
    </cfRule>
    <cfRule type="cellIs" dxfId="210" priority="845" stopIfTrue="1" operator="between">
      <formula>"İ"</formula>
      <formula>"R"</formula>
    </cfRule>
  </conditionalFormatting>
  <conditionalFormatting sqref="AQ19:AR22">
    <cfRule type="dataBar" priority="843">
      <dataBar>
        <cfvo type="num" val="1"/>
        <cfvo type="max" val="0"/>
        <color theme="0"/>
      </dataBar>
    </cfRule>
  </conditionalFormatting>
  <conditionalFormatting sqref="G19:L22 AP19:AP22">
    <cfRule type="expression" dxfId="209" priority="842" stopIfTrue="1">
      <formula>G$6&gt;5</formula>
    </cfRule>
  </conditionalFormatting>
  <conditionalFormatting sqref="L19:L22 AP19:AP22">
    <cfRule type="cellIs" dxfId="208" priority="839" stopIfTrue="1" operator="equal">
      <formula>"S"</formula>
    </cfRule>
    <cfRule type="cellIs" dxfId="207" priority="840" stopIfTrue="1" operator="between">
      <formula>"İ"</formula>
      <formula>"R"</formula>
    </cfRule>
  </conditionalFormatting>
  <conditionalFormatting sqref="AQ19:AR19">
    <cfRule type="dataBar" priority="838">
      <dataBar>
        <cfvo type="num" val="1"/>
        <cfvo type="max" val="0"/>
        <color theme="0"/>
      </dataBar>
    </cfRule>
  </conditionalFormatting>
  <conditionalFormatting sqref="G19:L22 AP19:AP22">
    <cfRule type="expression" dxfId="206" priority="837" stopIfTrue="1">
      <formula>G$6&gt;5</formula>
    </cfRule>
  </conditionalFormatting>
  <conditionalFormatting sqref="L23:L26 AP23:AP26">
    <cfRule type="cellIs" dxfId="205" priority="832" stopIfTrue="1" operator="equal">
      <formula>"S"</formula>
    </cfRule>
    <cfRule type="cellIs" dxfId="204" priority="833" stopIfTrue="1" operator="between">
      <formula>"İ"</formula>
      <formula>"R"</formula>
    </cfRule>
  </conditionalFormatting>
  <conditionalFormatting sqref="AQ23:AR26">
    <cfRule type="dataBar" priority="831">
      <dataBar>
        <cfvo type="num" val="1"/>
        <cfvo type="max" val="0"/>
        <color theme="0"/>
      </dataBar>
    </cfRule>
  </conditionalFormatting>
  <conditionalFormatting sqref="G23:L26 AP23:AP26">
    <cfRule type="expression" dxfId="203" priority="830" stopIfTrue="1">
      <formula>G$6&gt;5</formula>
    </cfRule>
  </conditionalFormatting>
  <conditionalFormatting sqref="L23:L26 AP23:AP26">
    <cfRule type="cellIs" dxfId="202" priority="827" stopIfTrue="1" operator="equal">
      <formula>"S"</formula>
    </cfRule>
    <cfRule type="cellIs" dxfId="201" priority="828" stopIfTrue="1" operator="between">
      <formula>"İ"</formula>
      <formula>"R"</formula>
    </cfRule>
  </conditionalFormatting>
  <conditionalFormatting sqref="AQ23:AR23">
    <cfRule type="dataBar" priority="826">
      <dataBar>
        <cfvo type="num" val="1"/>
        <cfvo type="max" val="0"/>
        <color theme="0"/>
      </dataBar>
    </cfRule>
  </conditionalFormatting>
  <conditionalFormatting sqref="G23:L26 AP23:AP26">
    <cfRule type="expression" dxfId="200" priority="825" stopIfTrue="1">
      <formula>G$6&gt;5</formula>
    </cfRule>
  </conditionalFormatting>
  <conditionalFormatting sqref="L27:L31 AP27:AP31">
    <cfRule type="cellIs" dxfId="199" priority="808" stopIfTrue="1" operator="equal">
      <formula>"S"</formula>
    </cfRule>
    <cfRule type="cellIs" dxfId="198" priority="809" stopIfTrue="1" operator="between">
      <formula>"İ"</formula>
      <formula>"R"</formula>
    </cfRule>
  </conditionalFormatting>
  <conditionalFormatting sqref="AQ27:AR31">
    <cfRule type="dataBar" priority="807">
      <dataBar>
        <cfvo type="num" val="1"/>
        <cfvo type="max" val="0"/>
        <color theme="0"/>
      </dataBar>
    </cfRule>
  </conditionalFormatting>
  <conditionalFormatting sqref="G27:L31 AP27:AP31">
    <cfRule type="expression" dxfId="197" priority="806" stopIfTrue="1">
      <formula>G$6&gt;5</formula>
    </cfRule>
  </conditionalFormatting>
  <conditionalFormatting sqref="L27:L31 AP27:AP31">
    <cfRule type="cellIs" dxfId="196" priority="803" stopIfTrue="1" operator="equal">
      <formula>"S"</formula>
    </cfRule>
    <cfRule type="cellIs" dxfId="195" priority="804" stopIfTrue="1" operator="between">
      <formula>"İ"</formula>
      <formula>"R"</formula>
    </cfRule>
  </conditionalFormatting>
  <conditionalFormatting sqref="AQ27:AR27">
    <cfRule type="dataBar" priority="802">
      <dataBar>
        <cfvo type="num" val="1"/>
        <cfvo type="max" val="0"/>
        <color theme="0"/>
      </dataBar>
    </cfRule>
  </conditionalFormatting>
  <conditionalFormatting sqref="G27:L31 AP27:AP31">
    <cfRule type="expression" dxfId="194" priority="801" stopIfTrue="1">
      <formula>G$6&gt;5</formula>
    </cfRule>
  </conditionalFormatting>
  <conditionalFormatting sqref="AQ32:AS32 AQ33:AR35">
    <cfRule type="dataBar" priority="783">
      <dataBar>
        <cfvo type="num" val="1"/>
        <cfvo type="max" val="0"/>
        <color theme="0"/>
      </dataBar>
    </cfRule>
  </conditionalFormatting>
  <conditionalFormatting sqref="AQ32:AS32">
    <cfRule type="dataBar" priority="778">
      <dataBar>
        <cfvo type="num" val="1"/>
        <cfvo type="max" val="0"/>
        <color theme="0"/>
      </dataBar>
    </cfRule>
  </conditionalFormatting>
  <conditionalFormatting sqref="AS17 AS14 AS20 AS23 AS26 AS29 AQ11:AS11">
    <cfRule type="dataBar" priority="1026">
      <dataBar>
        <cfvo type="num" val="1"/>
        <cfvo type="max" val="0"/>
        <color theme="0"/>
      </dataBar>
    </cfRule>
  </conditionalFormatting>
  <conditionalFormatting sqref="F142">
    <cfRule type="cellIs" dxfId="193" priority="566" stopIfTrue="1" operator="equal">
      <formula>"Müdür Yetkili"</formula>
    </cfRule>
  </conditionalFormatting>
  <conditionalFormatting sqref="L36:AP39">
    <cfRule type="cellIs" dxfId="192" priority="772" stopIfTrue="1" operator="equal">
      <formula>"S"</formula>
    </cfRule>
    <cfRule type="cellIs" dxfId="191" priority="773" stopIfTrue="1" operator="between">
      <formula>"İ"</formula>
      <formula>"R"</formula>
    </cfRule>
  </conditionalFormatting>
  <conditionalFormatting sqref="G36:AP39">
    <cfRule type="expression" dxfId="190" priority="770" stopIfTrue="1">
      <formula>G$6&gt;5</formula>
    </cfRule>
  </conditionalFormatting>
  <conditionalFormatting sqref="L36:AP39">
    <cfRule type="cellIs" dxfId="189" priority="767" stopIfTrue="1" operator="equal">
      <formula>"S"</formula>
    </cfRule>
    <cfRule type="cellIs" dxfId="188" priority="768" stopIfTrue="1" operator="between">
      <formula>"İ"</formula>
      <formula>"R"</formula>
    </cfRule>
  </conditionalFormatting>
  <conditionalFormatting sqref="G36:AP39">
    <cfRule type="expression" dxfId="187" priority="765" stopIfTrue="1">
      <formula>G$6&gt;5</formula>
    </cfRule>
  </conditionalFormatting>
  <conditionalFormatting sqref="AQ36:AS36 AQ37:AR39">
    <cfRule type="dataBar" priority="771">
      <dataBar>
        <cfvo type="num" val="1"/>
        <cfvo type="max" val="0"/>
        <color theme="0"/>
      </dataBar>
    </cfRule>
  </conditionalFormatting>
  <conditionalFormatting sqref="AQ36:AS36">
    <cfRule type="dataBar" priority="766">
      <dataBar>
        <cfvo type="num" val="1"/>
        <cfvo type="max" val="0"/>
        <color theme="0"/>
      </dataBar>
    </cfRule>
  </conditionalFormatting>
  <conditionalFormatting sqref="L40:AP43">
    <cfRule type="cellIs" dxfId="186" priority="760" stopIfTrue="1" operator="equal">
      <formula>"S"</formula>
    </cfRule>
    <cfRule type="cellIs" dxfId="185" priority="761" stopIfTrue="1" operator="between">
      <formula>"İ"</formula>
      <formula>"R"</formula>
    </cfRule>
  </conditionalFormatting>
  <conditionalFormatting sqref="G40:AP43">
    <cfRule type="expression" dxfId="184" priority="758" stopIfTrue="1">
      <formula>G$6&gt;5</formula>
    </cfRule>
  </conditionalFormatting>
  <conditionalFormatting sqref="L40:AP43">
    <cfRule type="cellIs" dxfId="183" priority="755" stopIfTrue="1" operator="equal">
      <formula>"S"</formula>
    </cfRule>
    <cfRule type="cellIs" dxfId="182" priority="756" stopIfTrue="1" operator="between">
      <formula>"İ"</formula>
      <formula>"R"</formula>
    </cfRule>
  </conditionalFormatting>
  <conditionalFormatting sqref="G40:AP43">
    <cfRule type="expression" dxfId="181" priority="753" stopIfTrue="1">
      <formula>G$6&gt;5</formula>
    </cfRule>
  </conditionalFormatting>
  <conditionalFormatting sqref="AQ40:AS40 AQ41:AR43">
    <cfRule type="dataBar" priority="759">
      <dataBar>
        <cfvo type="num" val="1"/>
        <cfvo type="max" val="0"/>
        <color theme="0"/>
      </dataBar>
    </cfRule>
  </conditionalFormatting>
  <conditionalFormatting sqref="AQ40:AS40">
    <cfRule type="dataBar" priority="754">
      <dataBar>
        <cfvo type="num" val="1"/>
        <cfvo type="max" val="0"/>
        <color theme="0"/>
      </dataBar>
    </cfRule>
  </conditionalFormatting>
  <conditionalFormatting sqref="L44:AP47">
    <cfRule type="cellIs" dxfId="180" priority="748" stopIfTrue="1" operator="equal">
      <formula>"S"</formula>
    </cfRule>
    <cfRule type="cellIs" dxfId="179" priority="749" stopIfTrue="1" operator="between">
      <formula>"İ"</formula>
      <formula>"R"</formula>
    </cfRule>
  </conditionalFormatting>
  <conditionalFormatting sqref="G44:AP47">
    <cfRule type="expression" dxfId="178" priority="746" stopIfTrue="1">
      <formula>G$6&gt;5</formula>
    </cfRule>
  </conditionalFormatting>
  <conditionalFormatting sqref="L44:AP47">
    <cfRule type="cellIs" dxfId="177" priority="743" stopIfTrue="1" operator="equal">
      <formula>"S"</formula>
    </cfRule>
    <cfRule type="cellIs" dxfId="176" priority="744" stopIfTrue="1" operator="between">
      <formula>"İ"</formula>
      <formula>"R"</formula>
    </cfRule>
  </conditionalFormatting>
  <conditionalFormatting sqref="G44:AP47">
    <cfRule type="expression" dxfId="175" priority="741" stopIfTrue="1">
      <formula>G$6&gt;5</formula>
    </cfRule>
  </conditionalFormatting>
  <conditionalFormatting sqref="AQ44:AS44 AQ45:AR47">
    <cfRule type="dataBar" priority="747">
      <dataBar>
        <cfvo type="num" val="1"/>
        <cfvo type="max" val="0"/>
        <color theme="0"/>
      </dataBar>
    </cfRule>
  </conditionalFormatting>
  <conditionalFormatting sqref="AQ44:AS44">
    <cfRule type="dataBar" priority="742">
      <dataBar>
        <cfvo type="num" val="1"/>
        <cfvo type="max" val="0"/>
        <color theme="0"/>
      </dataBar>
    </cfRule>
  </conditionalFormatting>
  <conditionalFormatting sqref="L48:AP51">
    <cfRule type="cellIs" dxfId="174" priority="736" stopIfTrue="1" operator="equal">
      <formula>"S"</formula>
    </cfRule>
    <cfRule type="cellIs" dxfId="173" priority="737" stopIfTrue="1" operator="between">
      <formula>"İ"</formula>
      <formula>"R"</formula>
    </cfRule>
  </conditionalFormatting>
  <conditionalFormatting sqref="G48:AP51">
    <cfRule type="expression" dxfId="172" priority="734" stopIfTrue="1">
      <formula>G$6&gt;5</formula>
    </cfRule>
  </conditionalFormatting>
  <conditionalFormatting sqref="L48:AP51">
    <cfRule type="cellIs" dxfId="171" priority="731" stopIfTrue="1" operator="equal">
      <formula>"S"</formula>
    </cfRule>
    <cfRule type="cellIs" dxfId="170" priority="732" stopIfTrue="1" operator="between">
      <formula>"İ"</formula>
      <formula>"R"</formula>
    </cfRule>
  </conditionalFormatting>
  <conditionalFormatting sqref="G48:AP51">
    <cfRule type="expression" dxfId="169" priority="729" stopIfTrue="1">
      <formula>G$6&gt;5</formula>
    </cfRule>
  </conditionalFormatting>
  <conditionalFormatting sqref="AQ48:AS48 AQ49:AR51">
    <cfRule type="dataBar" priority="735">
      <dataBar>
        <cfvo type="num" val="1"/>
        <cfvo type="max" val="0"/>
        <color theme="0"/>
      </dataBar>
    </cfRule>
  </conditionalFormatting>
  <conditionalFormatting sqref="AQ48:AS48">
    <cfRule type="dataBar" priority="730">
      <dataBar>
        <cfvo type="num" val="1"/>
        <cfvo type="max" val="0"/>
        <color theme="0"/>
      </dataBar>
    </cfRule>
  </conditionalFormatting>
  <conditionalFormatting sqref="L52:AP55">
    <cfRule type="cellIs" dxfId="168" priority="724" stopIfTrue="1" operator="equal">
      <formula>"S"</formula>
    </cfRule>
    <cfRule type="cellIs" dxfId="167" priority="725" stopIfTrue="1" operator="between">
      <formula>"İ"</formula>
      <formula>"R"</formula>
    </cfRule>
  </conditionalFormatting>
  <conditionalFormatting sqref="G52:AP55">
    <cfRule type="expression" dxfId="166" priority="722" stopIfTrue="1">
      <formula>G$6&gt;5</formula>
    </cfRule>
  </conditionalFormatting>
  <conditionalFormatting sqref="L52:AP55">
    <cfRule type="cellIs" dxfId="165" priority="719" stopIfTrue="1" operator="equal">
      <formula>"S"</formula>
    </cfRule>
    <cfRule type="cellIs" dxfId="164" priority="720" stopIfTrue="1" operator="between">
      <formula>"İ"</formula>
      <formula>"R"</formula>
    </cfRule>
  </conditionalFormatting>
  <conditionalFormatting sqref="G52:AP55">
    <cfRule type="expression" dxfId="163" priority="717" stopIfTrue="1">
      <formula>G$6&gt;5</formula>
    </cfRule>
  </conditionalFormatting>
  <conditionalFormatting sqref="AQ52:AS52 AQ53:AR55">
    <cfRule type="dataBar" priority="723">
      <dataBar>
        <cfvo type="num" val="1"/>
        <cfvo type="max" val="0"/>
        <color theme="0"/>
      </dataBar>
    </cfRule>
  </conditionalFormatting>
  <conditionalFormatting sqref="AQ52:AS52">
    <cfRule type="dataBar" priority="718">
      <dataBar>
        <cfvo type="num" val="1"/>
        <cfvo type="max" val="0"/>
        <color theme="0"/>
      </dataBar>
    </cfRule>
  </conditionalFormatting>
  <conditionalFormatting sqref="L72:AP75">
    <cfRule type="cellIs" dxfId="162" priority="664" stopIfTrue="1" operator="equal">
      <formula>"S"</formula>
    </cfRule>
    <cfRule type="cellIs" dxfId="161" priority="665" stopIfTrue="1" operator="between">
      <formula>"İ"</formula>
      <formula>"R"</formula>
    </cfRule>
  </conditionalFormatting>
  <conditionalFormatting sqref="G72:AP75">
    <cfRule type="expression" dxfId="160" priority="662" stopIfTrue="1">
      <formula>G$6&gt;5</formula>
    </cfRule>
  </conditionalFormatting>
  <conditionalFormatting sqref="L72:AP75">
    <cfRule type="cellIs" dxfId="159" priority="659" stopIfTrue="1" operator="equal">
      <formula>"S"</formula>
    </cfRule>
    <cfRule type="cellIs" dxfId="158" priority="660" stopIfTrue="1" operator="between">
      <formula>"İ"</formula>
      <formula>"R"</formula>
    </cfRule>
  </conditionalFormatting>
  <conditionalFormatting sqref="G72:AP75">
    <cfRule type="expression" dxfId="157" priority="657" stopIfTrue="1">
      <formula>G$6&gt;5</formula>
    </cfRule>
  </conditionalFormatting>
  <conditionalFormatting sqref="AQ72:AS72 AQ73:AR75">
    <cfRule type="dataBar" priority="663">
      <dataBar>
        <cfvo type="num" val="1"/>
        <cfvo type="max" val="0"/>
        <color theme="0"/>
      </dataBar>
    </cfRule>
  </conditionalFormatting>
  <conditionalFormatting sqref="AQ72:AS72">
    <cfRule type="dataBar" priority="658">
      <dataBar>
        <cfvo type="num" val="1"/>
        <cfvo type="max" val="0"/>
        <color theme="0"/>
      </dataBar>
    </cfRule>
  </conditionalFormatting>
  <conditionalFormatting sqref="L76:AP79">
    <cfRule type="cellIs" dxfId="156" priority="652" stopIfTrue="1" operator="equal">
      <formula>"S"</formula>
    </cfRule>
    <cfRule type="cellIs" dxfId="155" priority="653" stopIfTrue="1" operator="between">
      <formula>"İ"</formula>
      <formula>"R"</formula>
    </cfRule>
  </conditionalFormatting>
  <conditionalFormatting sqref="G76:AP79">
    <cfRule type="expression" dxfId="154" priority="650" stopIfTrue="1">
      <formula>G$6&gt;5</formula>
    </cfRule>
  </conditionalFormatting>
  <conditionalFormatting sqref="L76:AP79">
    <cfRule type="cellIs" dxfId="153" priority="647" stopIfTrue="1" operator="equal">
      <formula>"S"</formula>
    </cfRule>
    <cfRule type="cellIs" dxfId="152" priority="648" stopIfTrue="1" operator="between">
      <formula>"İ"</formula>
      <formula>"R"</formula>
    </cfRule>
  </conditionalFormatting>
  <conditionalFormatting sqref="G76:AP79">
    <cfRule type="expression" dxfId="151" priority="645" stopIfTrue="1">
      <formula>G$6&gt;5</formula>
    </cfRule>
  </conditionalFormatting>
  <conditionalFormatting sqref="AQ76:AS76 AQ77:AR79">
    <cfRule type="dataBar" priority="651">
      <dataBar>
        <cfvo type="num" val="1"/>
        <cfvo type="max" val="0"/>
        <color theme="0"/>
      </dataBar>
    </cfRule>
  </conditionalFormatting>
  <conditionalFormatting sqref="AQ76:AS76">
    <cfRule type="dataBar" priority="646">
      <dataBar>
        <cfvo type="num" val="1"/>
        <cfvo type="max" val="0"/>
        <color theme="0"/>
      </dataBar>
    </cfRule>
  </conditionalFormatting>
  <conditionalFormatting sqref="L88:AP91">
    <cfRule type="cellIs" dxfId="150" priority="616" stopIfTrue="1" operator="equal">
      <formula>"S"</formula>
    </cfRule>
    <cfRule type="cellIs" dxfId="149" priority="617" stopIfTrue="1" operator="between">
      <formula>"İ"</formula>
      <formula>"R"</formula>
    </cfRule>
  </conditionalFormatting>
  <conditionalFormatting sqref="G88:AP91">
    <cfRule type="expression" dxfId="148" priority="614" stopIfTrue="1">
      <formula>G$6&gt;5</formula>
    </cfRule>
  </conditionalFormatting>
  <conditionalFormatting sqref="L88:AP91">
    <cfRule type="cellIs" dxfId="147" priority="611" stopIfTrue="1" operator="equal">
      <formula>"S"</formula>
    </cfRule>
    <cfRule type="cellIs" dxfId="146" priority="612" stopIfTrue="1" operator="between">
      <formula>"İ"</formula>
      <formula>"R"</formula>
    </cfRule>
  </conditionalFormatting>
  <conditionalFormatting sqref="G88:AP91">
    <cfRule type="expression" dxfId="145" priority="609" stopIfTrue="1">
      <formula>G$6&gt;5</formula>
    </cfRule>
  </conditionalFormatting>
  <conditionalFormatting sqref="AQ88:AS88 AQ89:AR91">
    <cfRule type="dataBar" priority="615">
      <dataBar>
        <cfvo type="num" val="1"/>
        <cfvo type="max" val="0"/>
        <color theme="0"/>
      </dataBar>
    </cfRule>
  </conditionalFormatting>
  <conditionalFormatting sqref="AQ88:AS88">
    <cfRule type="dataBar" priority="610">
      <dataBar>
        <cfvo type="num" val="1"/>
        <cfvo type="max" val="0"/>
        <color theme="0"/>
      </dataBar>
    </cfRule>
  </conditionalFormatting>
  <conditionalFormatting sqref="F133:F144">
    <cfRule type="cellIs" dxfId="144" priority="573" stopIfTrue="1" operator="equal">
      <formula>"Müdür Yetkili"</formula>
    </cfRule>
  </conditionalFormatting>
  <conditionalFormatting sqref="F133:F144">
    <cfRule type="cellIs" dxfId="143" priority="572" stopIfTrue="1" operator="equal">
      <formula>"Müdür Yetkili"</formula>
    </cfRule>
  </conditionalFormatting>
  <conditionalFormatting sqref="F133:F144">
    <cfRule type="cellIs" dxfId="142" priority="571" stopIfTrue="1" operator="equal">
      <formula>"Müdür Yetkili"</formula>
    </cfRule>
  </conditionalFormatting>
  <conditionalFormatting sqref="F141:F144">
    <cfRule type="cellIs" dxfId="141" priority="570" stopIfTrue="1" operator="equal">
      <formula>"Müdür Yetkili"</formula>
    </cfRule>
  </conditionalFormatting>
  <conditionalFormatting sqref="F141">
    <cfRule type="cellIs" dxfId="140" priority="569" stopIfTrue="1" operator="equal">
      <formula>"Müdür Yetkili"</formula>
    </cfRule>
  </conditionalFormatting>
  <conditionalFormatting sqref="F143">
    <cfRule type="cellIs" dxfId="139" priority="568" stopIfTrue="1" operator="equal">
      <formula>"Müdür Yetkili"</formula>
    </cfRule>
  </conditionalFormatting>
  <conditionalFormatting sqref="F140">
    <cfRule type="cellIs" dxfId="138" priority="567" stopIfTrue="1" operator="equal">
      <formula>"Müdür Yetkili"</formula>
    </cfRule>
  </conditionalFormatting>
  <conditionalFormatting sqref="F15 F18">
    <cfRule type="cellIs" dxfId="137" priority="396" stopIfTrue="1" operator="equal">
      <formula>"Müdür Yetkili"</formula>
    </cfRule>
  </conditionalFormatting>
  <conditionalFormatting sqref="F19:F20 F22">
    <cfRule type="cellIs" dxfId="136" priority="395" stopIfTrue="1" operator="equal">
      <formula>"Müdür Yetkili"</formula>
    </cfRule>
  </conditionalFormatting>
  <conditionalFormatting sqref="F23:F24 F26">
    <cfRule type="cellIs" dxfId="135" priority="394" stopIfTrue="1" operator="equal">
      <formula>"Müdür Yetkili"</formula>
    </cfRule>
  </conditionalFormatting>
  <conditionalFormatting sqref="F27:F29 F31">
    <cfRule type="cellIs" dxfId="134" priority="393" stopIfTrue="1" operator="equal">
      <formula>"Müdür Yetkili"</formula>
    </cfRule>
  </conditionalFormatting>
  <conditionalFormatting sqref="F32:F33 F35">
    <cfRule type="cellIs" dxfId="133" priority="392" stopIfTrue="1" operator="equal">
      <formula>"Müdür Yetkili"</formula>
    </cfRule>
  </conditionalFormatting>
  <conditionalFormatting sqref="F16">
    <cfRule type="cellIs" dxfId="132" priority="331" stopIfTrue="1" operator="equal">
      <formula>"Müdür Yetkili"</formula>
    </cfRule>
  </conditionalFormatting>
  <conditionalFormatting sqref="F34">
    <cfRule type="cellIs" dxfId="131" priority="359" stopIfTrue="1" operator="equal">
      <formula>"Müdür Yetkili"</formula>
    </cfRule>
  </conditionalFormatting>
  <conditionalFormatting sqref="F21">
    <cfRule type="cellIs" dxfId="130" priority="362" stopIfTrue="1" operator="equal">
      <formula>"Müdür Yetkili"</formula>
    </cfRule>
  </conditionalFormatting>
  <conditionalFormatting sqref="F25">
    <cfRule type="cellIs" dxfId="129" priority="361" stopIfTrue="1" operator="equal">
      <formula>"Müdür Yetkili"</formula>
    </cfRule>
  </conditionalFormatting>
  <conditionalFormatting sqref="F30">
    <cfRule type="cellIs" dxfId="128" priority="360" stopIfTrue="1" operator="equal">
      <formula>"Müdür Yetkili"</formula>
    </cfRule>
  </conditionalFormatting>
  <conditionalFormatting sqref="BY26:DC26">
    <cfRule type="expression" dxfId="127" priority="334" stopIfTrue="1">
      <formula>BY$6&gt;5</formula>
    </cfRule>
  </conditionalFormatting>
  <conditionalFormatting sqref="BY26:DC26">
    <cfRule type="expression" dxfId="126" priority="333" stopIfTrue="1">
      <formula>BY$6&gt;5</formula>
    </cfRule>
  </conditionalFormatting>
  <conditionalFormatting sqref="F17">
    <cfRule type="cellIs" dxfId="125" priority="332" stopIfTrue="1" operator="equal">
      <formula>"Müdür Yetkili"</formula>
    </cfRule>
  </conditionalFormatting>
  <conditionalFormatting sqref="L15:L17 AP15:AP17">
    <cfRule type="cellIs" dxfId="124" priority="329" stopIfTrue="1" operator="equal">
      <formula>"S"</formula>
    </cfRule>
    <cfRule type="cellIs" dxfId="123" priority="330" stopIfTrue="1" operator="between">
      <formula>"İ"</formula>
      <formula>"R"</formula>
    </cfRule>
  </conditionalFormatting>
  <conditionalFormatting sqref="I15:L17 AP15:AP17">
    <cfRule type="expression" dxfId="122" priority="328" stopIfTrue="1">
      <formula>I$6&gt;5</formula>
    </cfRule>
  </conditionalFormatting>
  <conditionalFormatting sqref="L15:L17 AP15:AP17">
    <cfRule type="cellIs" dxfId="121" priority="325" stopIfTrue="1" operator="equal">
      <formula>"S"</formula>
    </cfRule>
    <cfRule type="cellIs" dxfId="120" priority="326" stopIfTrue="1" operator="between">
      <formula>"İ"</formula>
      <formula>"R"</formula>
    </cfRule>
  </conditionalFormatting>
  <conditionalFormatting sqref="I15:L17 AP15:AP17">
    <cfRule type="expression" dxfId="119" priority="324" stopIfTrue="1">
      <formula>I$6&gt;5</formula>
    </cfRule>
  </conditionalFormatting>
  <conditionalFormatting sqref="F90">
    <cfRule type="cellIs" dxfId="118" priority="253" stopIfTrue="1" operator="equal">
      <formula>"Müdür Yetkili"</formula>
    </cfRule>
  </conditionalFormatting>
  <conditionalFormatting sqref="E88">
    <cfRule type="cellIs" dxfId="117" priority="259" stopIfTrue="1" operator="equal">
      <formula>"Müdür Yetkili"</formula>
    </cfRule>
  </conditionalFormatting>
  <conditionalFormatting sqref="F88:F89 F91">
    <cfRule type="cellIs" dxfId="116" priority="256" stopIfTrue="1" operator="equal">
      <formula>"Müdür Yetkili"</formula>
    </cfRule>
  </conditionalFormatting>
  <conditionalFormatting sqref="L27:L31 AP27:AP31">
    <cfRule type="cellIs" dxfId="115" priority="248" stopIfTrue="1" operator="equal">
      <formula>"S"</formula>
    </cfRule>
    <cfRule type="cellIs" dxfId="114" priority="249" stopIfTrue="1" operator="between">
      <formula>"İ"</formula>
      <formula>"R"</formula>
    </cfRule>
  </conditionalFormatting>
  <conditionalFormatting sqref="G27:L31 AP27:AP31">
    <cfRule type="expression" dxfId="113" priority="246" stopIfTrue="1">
      <formula>G$6&gt;5</formula>
    </cfRule>
  </conditionalFormatting>
  <conditionalFormatting sqref="L27:L31 AP27:AP31">
    <cfRule type="cellIs" dxfId="112" priority="243" stopIfTrue="1" operator="equal">
      <formula>"S"</formula>
    </cfRule>
    <cfRule type="cellIs" dxfId="111" priority="244" stopIfTrue="1" operator="between">
      <formula>"İ"</formula>
      <formula>"R"</formula>
    </cfRule>
  </conditionalFormatting>
  <conditionalFormatting sqref="G27:L31 AP27:AP31">
    <cfRule type="expression" dxfId="110" priority="241" stopIfTrue="1">
      <formula>G$6&gt;5</formula>
    </cfRule>
  </conditionalFormatting>
  <conditionalFormatting sqref="F46">
    <cfRule type="cellIs" dxfId="109" priority="215" stopIfTrue="1" operator="equal">
      <formula>"Müdür Yetkili"</formula>
    </cfRule>
  </conditionalFormatting>
  <conditionalFormatting sqref="AQ27:AR27">
    <cfRule type="dataBar" priority="247">
      <dataBar>
        <cfvo type="num" val="1"/>
        <cfvo type="max" val="0"/>
        <color theme="0"/>
      </dataBar>
    </cfRule>
  </conditionalFormatting>
  <conditionalFormatting sqref="AQ27:AR27">
    <cfRule type="dataBar" priority="242">
      <dataBar>
        <cfvo type="num" val="1"/>
        <cfvo type="max" val="0"/>
        <color theme="0"/>
      </dataBar>
    </cfRule>
  </conditionalFormatting>
  <conditionalFormatting sqref="L32:AP35">
    <cfRule type="cellIs" dxfId="108" priority="237" stopIfTrue="1" operator="equal">
      <formula>"S"</formula>
    </cfRule>
    <cfRule type="cellIs" dxfId="107" priority="238" stopIfTrue="1" operator="between">
      <formula>"İ"</formula>
      <formula>"R"</formula>
    </cfRule>
  </conditionalFormatting>
  <conditionalFormatting sqref="G32:AP35">
    <cfRule type="expression" dxfId="106" priority="235" stopIfTrue="1">
      <formula>G$6&gt;5</formula>
    </cfRule>
  </conditionalFormatting>
  <conditionalFormatting sqref="L32:AP35">
    <cfRule type="cellIs" dxfId="105" priority="232" stopIfTrue="1" operator="equal">
      <formula>"S"</formula>
    </cfRule>
    <cfRule type="cellIs" dxfId="104" priority="233" stopIfTrue="1" operator="between">
      <formula>"İ"</formula>
      <formula>"R"</formula>
    </cfRule>
  </conditionalFormatting>
  <conditionalFormatting sqref="G32:AP35">
    <cfRule type="expression" dxfId="103" priority="230" stopIfTrue="1">
      <formula>G$6&gt;5</formula>
    </cfRule>
  </conditionalFormatting>
  <conditionalFormatting sqref="AQ32:AS32">
    <cfRule type="dataBar" priority="236">
      <dataBar>
        <cfvo type="num" val="1"/>
        <cfvo type="max" val="0"/>
        <color theme="0"/>
      </dataBar>
    </cfRule>
  </conditionalFormatting>
  <conditionalFormatting sqref="AQ32:AS32">
    <cfRule type="dataBar" priority="231">
      <dataBar>
        <cfvo type="num" val="1"/>
        <cfvo type="max" val="0"/>
        <color theme="0"/>
      </dataBar>
    </cfRule>
  </conditionalFormatting>
  <conditionalFormatting sqref="F27:F29 F31">
    <cfRule type="cellIs" dxfId="102" priority="228" stopIfTrue="1" operator="equal">
      <formula>"Müdür Yetkili"</formula>
    </cfRule>
  </conditionalFormatting>
  <conditionalFormatting sqref="F30">
    <cfRule type="cellIs" dxfId="101" priority="227" stopIfTrue="1" operator="equal">
      <formula>"Müdür Yetkili"</formula>
    </cfRule>
  </conditionalFormatting>
  <conditionalFormatting sqref="E32">
    <cfRule type="cellIs" dxfId="100" priority="226" stopIfTrue="1" operator="equal">
      <formula>"Müdür Yetkili"</formula>
    </cfRule>
  </conditionalFormatting>
  <conditionalFormatting sqref="F32:F33 F35">
    <cfRule type="cellIs" dxfId="99" priority="225" stopIfTrue="1" operator="equal">
      <formula>"Müdür Yetkili"</formula>
    </cfRule>
  </conditionalFormatting>
  <conditionalFormatting sqref="F34">
    <cfRule type="cellIs" dxfId="98" priority="224" stopIfTrue="1" operator="equal">
      <formula>"Müdür Yetkili"</formula>
    </cfRule>
  </conditionalFormatting>
  <conditionalFormatting sqref="F38">
    <cfRule type="cellIs" dxfId="97" priority="219" stopIfTrue="1" operator="equal">
      <formula>"Müdür Yetkili"</formula>
    </cfRule>
  </conditionalFormatting>
  <conditionalFormatting sqref="F42">
    <cfRule type="cellIs" dxfId="96" priority="218" stopIfTrue="1" operator="equal">
      <formula>"Müdür Yetkili"</formula>
    </cfRule>
  </conditionalFormatting>
  <conditionalFormatting sqref="E36">
    <cfRule type="cellIs" dxfId="95" priority="223" stopIfTrue="1" operator="equal">
      <formula>"Müdür Yetkili"</formula>
    </cfRule>
  </conditionalFormatting>
  <conditionalFormatting sqref="E40">
    <cfRule type="cellIs" dxfId="94" priority="222" stopIfTrue="1" operator="equal">
      <formula>"Müdür Yetkili"</formula>
    </cfRule>
  </conditionalFormatting>
  <conditionalFormatting sqref="F36:F37 F39">
    <cfRule type="cellIs" dxfId="93" priority="221" stopIfTrue="1" operator="equal">
      <formula>"Müdür Yetkili"</formula>
    </cfRule>
  </conditionalFormatting>
  <conditionalFormatting sqref="F40:F41 F43">
    <cfRule type="cellIs" dxfId="92" priority="220" stopIfTrue="1" operator="equal">
      <formula>"Müdür Yetkili"</formula>
    </cfRule>
  </conditionalFormatting>
  <conditionalFormatting sqref="E48">
    <cfRule type="cellIs" dxfId="91" priority="214" stopIfTrue="1" operator="equal">
      <formula>"Müdür Yetkili"</formula>
    </cfRule>
  </conditionalFormatting>
  <conditionalFormatting sqref="F44:F45 F47">
    <cfRule type="cellIs" dxfId="90" priority="216" stopIfTrue="1" operator="equal">
      <formula>"Müdür Yetkili"</formula>
    </cfRule>
  </conditionalFormatting>
  <conditionalFormatting sqref="E44">
    <cfRule type="cellIs" dxfId="89" priority="217" stopIfTrue="1" operator="equal">
      <formula>"Müdür Yetkili"</formula>
    </cfRule>
  </conditionalFormatting>
  <conditionalFormatting sqref="F48:F49 F51">
    <cfRule type="cellIs" dxfId="88" priority="213" stopIfTrue="1" operator="equal">
      <formula>"Müdür Yetkili"</formula>
    </cfRule>
  </conditionalFormatting>
  <conditionalFormatting sqref="F50">
    <cfRule type="cellIs" dxfId="87" priority="212" stopIfTrue="1" operator="equal">
      <formula>"Müdür Yetkili"</formula>
    </cfRule>
  </conditionalFormatting>
  <conditionalFormatting sqref="E52">
    <cfRule type="cellIs" dxfId="86" priority="208" stopIfTrue="1" operator="equal">
      <formula>"Müdür Yetkili"</formula>
    </cfRule>
  </conditionalFormatting>
  <conditionalFormatting sqref="F52:F53 F55">
    <cfRule type="cellIs" dxfId="85" priority="207" stopIfTrue="1" operator="equal">
      <formula>"Müdür Yetkili"</formula>
    </cfRule>
  </conditionalFormatting>
  <conditionalFormatting sqref="F54">
    <cfRule type="cellIs" dxfId="84" priority="206" stopIfTrue="1" operator="equal">
      <formula>"Müdür Yetkili"</formula>
    </cfRule>
  </conditionalFormatting>
  <conditionalFormatting sqref="L56:AP59">
    <cfRule type="cellIs" dxfId="83" priority="177" stopIfTrue="1" operator="equal">
      <formula>"S"</formula>
    </cfRule>
    <cfRule type="cellIs" dxfId="82" priority="178" stopIfTrue="1" operator="between">
      <formula>"İ"</formula>
      <formula>"R"</formula>
    </cfRule>
  </conditionalFormatting>
  <conditionalFormatting sqref="G56:AP59">
    <cfRule type="expression" dxfId="81" priority="175" stopIfTrue="1">
      <formula>G$6&gt;5</formula>
    </cfRule>
  </conditionalFormatting>
  <conditionalFormatting sqref="L56:AP59">
    <cfRule type="cellIs" dxfId="80" priority="172" stopIfTrue="1" operator="equal">
      <formula>"S"</formula>
    </cfRule>
    <cfRule type="cellIs" dxfId="79" priority="173" stopIfTrue="1" operator="between">
      <formula>"İ"</formula>
      <formula>"R"</formula>
    </cfRule>
  </conditionalFormatting>
  <conditionalFormatting sqref="G56:AP59">
    <cfRule type="expression" dxfId="78" priority="170" stopIfTrue="1">
      <formula>G$6&gt;5</formula>
    </cfRule>
  </conditionalFormatting>
  <conditionalFormatting sqref="AQ56:AS56 AQ57:AR59">
    <cfRule type="dataBar" priority="176">
      <dataBar>
        <cfvo type="num" val="1"/>
        <cfvo type="max" val="0"/>
        <color theme="0"/>
      </dataBar>
    </cfRule>
  </conditionalFormatting>
  <conditionalFormatting sqref="AQ56:AS56">
    <cfRule type="dataBar" priority="171">
      <dataBar>
        <cfvo type="num" val="1"/>
        <cfvo type="max" val="0"/>
        <color theme="0"/>
      </dataBar>
    </cfRule>
  </conditionalFormatting>
  <conditionalFormatting sqref="L60:AP63">
    <cfRule type="cellIs" dxfId="77" priority="167" stopIfTrue="1" operator="equal">
      <formula>"S"</formula>
    </cfRule>
    <cfRule type="cellIs" dxfId="76" priority="168" stopIfTrue="1" operator="between">
      <formula>"İ"</formula>
      <formula>"R"</formula>
    </cfRule>
  </conditionalFormatting>
  <conditionalFormatting sqref="G60:AP63">
    <cfRule type="expression" dxfId="75" priority="165" stopIfTrue="1">
      <formula>G$6&gt;5</formula>
    </cfRule>
  </conditionalFormatting>
  <conditionalFormatting sqref="L60:AP63">
    <cfRule type="cellIs" dxfId="74" priority="162" stopIfTrue="1" operator="equal">
      <formula>"S"</formula>
    </cfRule>
    <cfRule type="cellIs" dxfId="73" priority="163" stopIfTrue="1" operator="between">
      <formula>"İ"</formula>
      <formula>"R"</formula>
    </cfRule>
  </conditionalFormatting>
  <conditionalFormatting sqref="G60:AP63">
    <cfRule type="expression" dxfId="72" priority="160" stopIfTrue="1">
      <formula>G$6&gt;5</formula>
    </cfRule>
  </conditionalFormatting>
  <conditionalFormatting sqref="AQ60:AS60 AQ61:AR63">
    <cfRule type="dataBar" priority="166">
      <dataBar>
        <cfvo type="num" val="1"/>
        <cfvo type="max" val="0"/>
        <color theme="0"/>
      </dataBar>
    </cfRule>
  </conditionalFormatting>
  <conditionalFormatting sqref="AQ60:AS60">
    <cfRule type="dataBar" priority="161">
      <dataBar>
        <cfvo type="num" val="1"/>
        <cfvo type="max" val="0"/>
        <color theme="0"/>
      </dataBar>
    </cfRule>
  </conditionalFormatting>
  <conditionalFormatting sqref="E56">
    <cfRule type="cellIs" dxfId="71" priority="157" stopIfTrue="1" operator="equal">
      <formula>"Müdür Yetkili"</formula>
    </cfRule>
  </conditionalFormatting>
  <conditionalFormatting sqref="E60">
    <cfRule type="cellIs" dxfId="70" priority="156" stopIfTrue="1" operator="equal">
      <formula>"Müdür Yetkili"</formula>
    </cfRule>
  </conditionalFormatting>
  <conditionalFormatting sqref="F56:F57 F59">
    <cfRule type="cellIs" dxfId="69" priority="155" stopIfTrue="1" operator="equal">
      <formula>"Müdür Yetkili"</formula>
    </cfRule>
  </conditionalFormatting>
  <conditionalFormatting sqref="F60:F61 F63">
    <cfRule type="cellIs" dxfId="68" priority="154" stopIfTrue="1" operator="equal">
      <formula>"Müdür Yetkili"</formula>
    </cfRule>
  </conditionalFormatting>
  <conditionalFormatting sqref="F58">
    <cfRule type="cellIs" dxfId="67" priority="153" stopIfTrue="1" operator="equal">
      <formula>"Müdür Yetkili"</formula>
    </cfRule>
  </conditionalFormatting>
  <conditionalFormatting sqref="F62">
    <cfRule type="cellIs" dxfId="66" priority="152" stopIfTrue="1" operator="equal">
      <formula>"Müdür Yetkili"</formula>
    </cfRule>
  </conditionalFormatting>
  <conditionalFormatting sqref="L64:AP67">
    <cfRule type="cellIs" dxfId="65" priority="124" stopIfTrue="1" operator="equal">
      <formula>"S"</formula>
    </cfRule>
    <cfRule type="cellIs" dxfId="64" priority="125" stopIfTrue="1" operator="between">
      <formula>"İ"</formula>
      <formula>"R"</formula>
    </cfRule>
  </conditionalFormatting>
  <conditionalFormatting sqref="G64:AP67">
    <cfRule type="expression" dxfId="63" priority="122" stopIfTrue="1">
      <formula>G$6&gt;5</formula>
    </cfRule>
  </conditionalFormatting>
  <conditionalFormatting sqref="L64:AP67">
    <cfRule type="cellIs" dxfId="62" priority="119" stopIfTrue="1" operator="equal">
      <formula>"S"</formula>
    </cfRule>
    <cfRule type="cellIs" dxfId="61" priority="120" stopIfTrue="1" operator="between">
      <formula>"İ"</formula>
      <formula>"R"</formula>
    </cfRule>
  </conditionalFormatting>
  <conditionalFormatting sqref="G64:AP67">
    <cfRule type="expression" dxfId="60" priority="117" stopIfTrue="1">
      <formula>G$6&gt;5</formula>
    </cfRule>
  </conditionalFormatting>
  <conditionalFormatting sqref="AQ64:AS64 AQ65:AR67">
    <cfRule type="dataBar" priority="123">
      <dataBar>
        <cfvo type="num" val="1"/>
        <cfvo type="max" val="0"/>
        <color theme="0"/>
      </dataBar>
    </cfRule>
  </conditionalFormatting>
  <conditionalFormatting sqref="AQ64:AS64">
    <cfRule type="dataBar" priority="118">
      <dataBar>
        <cfvo type="num" val="1"/>
        <cfvo type="max" val="0"/>
        <color theme="0"/>
      </dataBar>
    </cfRule>
  </conditionalFormatting>
  <conditionalFormatting sqref="L68:AP71">
    <cfRule type="cellIs" dxfId="59" priority="114" stopIfTrue="1" operator="equal">
      <formula>"S"</formula>
    </cfRule>
    <cfRule type="cellIs" dxfId="58" priority="115" stopIfTrue="1" operator="between">
      <formula>"İ"</formula>
      <formula>"R"</formula>
    </cfRule>
  </conditionalFormatting>
  <conditionalFormatting sqref="G68:AP71">
    <cfRule type="expression" dxfId="57" priority="112" stopIfTrue="1">
      <formula>G$6&gt;5</formula>
    </cfRule>
  </conditionalFormatting>
  <conditionalFormatting sqref="L68:AP71">
    <cfRule type="cellIs" dxfId="56" priority="109" stopIfTrue="1" operator="equal">
      <formula>"S"</formula>
    </cfRule>
    <cfRule type="cellIs" dxfId="55" priority="110" stopIfTrue="1" operator="between">
      <formula>"İ"</formula>
      <formula>"R"</formula>
    </cfRule>
  </conditionalFormatting>
  <conditionalFormatting sqref="G68:AP71">
    <cfRule type="expression" dxfId="54" priority="107" stopIfTrue="1">
      <formula>G$6&gt;5</formula>
    </cfRule>
  </conditionalFormatting>
  <conditionalFormatting sqref="AQ68:AS68 AQ69:AR71">
    <cfRule type="dataBar" priority="113">
      <dataBar>
        <cfvo type="num" val="1"/>
        <cfvo type="max" val="0"/>
        <color theme="0"/>
      </dataBar>
    </cfRule>
  </conditionalFormatting>
  <conditionalFormatting sqref="AQ68:AS68">
    <cfRule type="dataBar" priority="108">
      <dataBar>
        <cfvo type="num" val="1"/>
        <cfvo type="max" val="0"/>
        <color theme="0"/>
      </dataBar>
    </cfRule>
  </conditionalFormatting>
  <conditionalFormatting sqref="L80:AP83">
    <cfRule type="cellIs" dxfId="53" priority="65" stopIfTrue="1" operator="equal">
      <formula>"S"</formula>
    </cfRule>
    <cfRule type="cellIs" dxfId="52" priority="66" stopIfTrue="1" operator="between">
      <formula>"İ"</formula>
      <formula>"R"</formula>
    </cfRule>
  </conditionalFormatting>
  <conditionalFormatting sqref="G80:AP83">
    <cfRule type="expression" dxfId="51" priority="63" stopIfTrue="1">
      <formula>G$6&gt;5</formula>
    </cfRule>
  </conditionalFormatting>
  <conditionalFormatting sqref="L80:AP83">
    <cfRule type="cellIs" dxfId="50" priority="60" stopIfTrue="1" operator="equal">
      <formula>"S"</formula>
    </cfRule>
    <cfRule type="cellIs" dxfId="49" priority="61" stopIfTrue="1" operator="between">
      <formula>"İ"</formula>
      <formula>"R"</formula>
    </cfRule>
  </conditionalFormatting>
  <conditionalFormatting sqref="G80:AP83">
    <cfRule type="expression" dxfId="48" priority="58" stopIfTrue="1">
      <formula>G$6&gt;5</formula>
    </cfRule>
  </conditionalFormatting>
  <conditionalFormatting sqref="AQ80:AS80 AQ81:AR83">
    <cfRule type="dataBar" priority="64">
      <dataBar>
        <cfvo type="num" val="1"/>
        <cfvo type="max" val="0"/>
        <color theme="0"/>
      </dataBar>
    </cfRule>
  </conditionalFormatting>
  <conditionalFormatting sqref="AQ80:AS80">
    <cfRule type="dataBar" priority="59">
      <dataBar>
        <cfvo type="num" val="1"/>
        <cfvo type="max" val="0"/>
        <color theme="0"/>
      </dataBar>
    </cfRule>
  </conditionalFormatting>
  <conditionalFormatting sqref="L84:AP87">
    <cfRule type="cellIs" dxfId="47" priority="55" stopIfTrue="1" operator="equal">
      <formula>"S"</formula>
    </cfRule>
    <cfRule type="cellIs" dxfId="46" priority="56" stopIfTrue="1" operator="between">
      <formula>"İ"</formula>
      <formula>"R"</formula>
    </cfRule>
  </conditionalFormatting>
  <conditionalFormatting sqref="G84:AP87">
    <cfRule type="expression" dxfId="45" priority="53" stopIfTrue="1">
      <formula>G$6&gt;5</formula>
    </cfRule>
  </conditionalFormatting>
  <conditionalFormatting sqref="L84:AP87">
    <cfRule type="cellIs" dxfId="44" priority="50" stopIfTrue="1" operator="equal">
      <formula>"S"</formula>
    </cfRule>
    <cfRule type="cellIs" dxfId="43" priority="51" stopIfTrue="1" operator="between">
      <formula>"İ"</formula>
      <formula>"R"</formula>
    </cfRule>
  </conditionalFormatting>
  <conditionalFormatting sqref="G84:AP87">
    <cfRule type="expression" dxfId="42" priority="48" stopIfTrue="1">
      <formula>G$6&gt;5</formula>
    </cfRule>
  </conditionalFormatting>
  <conditionalFormatting sqref="E84">
    <cfRule type="cellIs" dxfId="41" priority="46" stopIfTrue="1" operator="equal">
      <formula>"Müdür Yetkili"</formula>
    </cfRule>
  </conditionalFormatting>
  <conditionalFormatting sqref="AQ84:AS84 AQ85:AR87">
    <cfRule type="dataBar" priority="54">
      <dataBar>
        <cfvo type="num" val="1"/>
        <cfvo type="max" val="0"/>
        <color theme="0"/>
      </dataBar>
    </cfRule>
  </conditionalFormatting>
  <conditionalFormatting sqref="AQ84:AS84">
    <cfRule type="dataBar" priority="49">
      <dataBar>
        <cfvo type="num" val="1"/>
        <cfvo type="max" val="0"/>
        <color theme="0"/>
      </dataBar>
    </cfRule>
  </conditionalFormatting>
  <conditionalFormatting sqref="F84:F85 F87">
    <cfRule type="cellIs" dxfId="40" priority="44" stopIfTrue="1" operator="equal">
      <formula>"Müdür Yetkili"</formula>
    </cfRule>
  </conditionalFormatting>
  <conditionalFormatting sqref="F86">
    <cfRule type="cellIs" dxfId="39" priority="43" stopIfTrue="1" operator="equal">
      <formula>"Müdür Yetkili"</formula>
    </cfRule>
  </conditionalFormatting>
  <conditionalFormatting sqref="E64">
    <cfRule type="cellIs" dxfId="38" priority="39" stopIfTrue="1" operator="equal">
      <formula>"Müdür Yetkili"</formula>
    </cfRule>
  </conditionalFormatting>
  <conditionalFormatting sqref="F64:F65 F67">
    <cfRule type="cellIs" dxfId="37" priority="38" stopIfTrue="1" operator="equal">
      <formula>"Müdür Yetkili"</formula>
    </cfRule>
  </conditionalFormatting>
  <conditionalFormatting sqref="F66">
    <cfRule type="cellIs" dxfId="36" priority="37" stopIfTrue="1" operator="equal">
      <formula>"Müdür Yetkili"</formula>
    </cfRule>
  </conditionalFormatting>
  <conditionalFormatting sqref="F70">
    <cfRule type="cellIs" dxfId="35" priority="34" stopIfTrue="1" operator="equal">
      <formula>"Müdür Yetkili"</formula>
    </cfRule>
  </conditionalFormatting>
  <conditionalFormatting sqref="F68:F69 F71">
    <cfRule type="cellIs" dxfId="34" priority="35" stopIfTrue="1" operator="equal">
      <formula>"Müdür Yetkili"</formula>
    </cfRule>
  </conditionalFormatting>
  <conditionalFormatting sqref="E68">
    <cfRule type="cellIs" dxfId="33" priority="36" stopIfTrue="1" operator="equal">
      <formula>"Müdür Yetkili"</formula>
    </cfRule>
  </conditionalFormatting>
  <conditionalFormatting sqref="F74">
    <cfRule type="cellIs" dxfId="32" priority="31" stopIfTrue="1" operator="equal">
      <formula>"Müdür Yetkili"</formula>
    </cfRule>
  </conditionalFormatting>
  <conditionalFormatting sqref="E72">
    <cfRule type="cellIs" dxfId="31" priority="33" stopIfTrue="1" operator="equal">
      <formula>"Müdür Yetkili"</formula>
    </cfRule>
  </conditionalFormatting>
  <conditionalFormatting sqref="F72:F73 F75">
    <cfRule type="cellIs" dxfId="30" priority="32" stopIfTrue="1" operator="equal">
      <formula>"Müdür Yetkili"</formula>
    </cfRule>
  </conditionalFormatting>
  <conditionalFormatting sqref="F78">
    <cfRule type="cellIs" dxfId="29" priority="28" stopIfTrue="1" operator="equal">
      <formula>"Müdür Yetkili"</formula>
    </cfRule>
  </conditionalFormatting>
  <conditionalFormatting sqref="E76">
    <cfRule type="cellIs" dxfId="28" priority="30" stopIfTrue="1" operator="equal">
      <formula>"Müdür Yetkili"</formula>
    </cfRule>
  </conditionalFormatting>
  <conditionalFormatting sqref="F76:F77 F79">
    <cfRule type="cellIs" dxfId="27" priority="29" stopIfTrue="1" operator="equal">
      <formula>"Müdür Yetkili"</formula>
    </cfRule>
  </conditionalFormatting>
  <conditionalFormatting sqref="E80">
    <cfRule type="cellIs" dxfId="26" priority="27" stopIfTrue="1" operator="equal">
      <formula>"Müdür Yetkili"</formula>
    </cfRule>
  </conditionalFormatting>
  <conditionalFormatting sqref="F80:F81 F83">
    <cfRule type="cellIs" dxfId="25" priority="26" stopIfTrue="1" operator="equal">
      <formula>"Müdür Yetkili"</formula>
    </cfRule>
  </conditionalFormatting>
  <conditionalFormatting sqref="F82">
    <cfRule type="cellIs" dxfId="24" priority="25" stopIfTrue="1" operator="equal">
      <formula>"Müdür Yetkili"</formula>
    </cfRule>
  </conditionalFormatting>
  <conditionalFormatting sqref="M15:AO15">
    <cfRule type="cellIs" dxfId="23" priority="23" stopIfTrue="1" operator="equal">
      <formula>"S"</formula>
    </cfRule>
    <cfRule type="cellIs" dxfId="22" priority="24" stopIfTrue="1" operator="between">
      <formula>"İ"</formula>
      <formula>"R"</formula>
    </cfRule>
  </conditionalFormatting>
  <conditionalFormatting sqref="M15:AO15">
    <cfRule type="expression" dxfId="21" priority="22" stopIfTrue="1">
      <formula>M$6&gt;5</formula>
    </cfRule>
  </conditionalFormatting>
  <conditionalFormatting sqref="M15:AO15">
    <cfRule type="cellIs" dxfId="20" priority="20" stopIfTrue="1" operator="equal">
      <formula>"S"</formula>
    </cfRule>
    <cfRule type="cellIs" dxfId="19" priority="21" stopIfTrue="1" operator="between">
      <formula>"İ"</formula>
      <formula>"R"</formula>
    </cfRule>
  </conditionalFormatting>
  <conditionalFormatting sqref="M15:AO15">
    <cfRule type="expression" dxfId="18" priority="19" stopIfTrue="1">
      <formula>M$6&gt;5</formula>
    </cfRule>
  </conditionalFormatting>
  <conditionalFormatting sqref="M16:AO16">
    <cfRule type="cellIs" dxfId="17" priority="17" stopIfTrue="1" operator="equal">
      <formula>"S"</formula>
    </cfRule>
    <cfRule type="cellIs" dxfId="16" priority="18" stopIfTrue="1" operator="between">
      <formula>"İ"</formula>
      <formula>"R"</formula>
    </cfRule>
  </conditionalFormatting>
  <conditionalFormatting sqref="M16:AO16">
    <cfRule type="expression" dxfId="15" priority="16" stopIfTrue="1">
      <formula>M$6&gt;5</formula>
    </cfRule>
  </conditionalFormatting>
  <conditionalFormatting sqref="M16:AO16">
    <cfRule type="cellIs" dxfId="14" priority="14" stopIfTrue="1" operator="equal">
      <formula>"S"</formula>
    </cfRule>
    <cfRule type="cellIs" dxfId="13" priority="15" stopIfTrue="1" operator="between">
      <formula>"İ"</formula>
      <formula>"R"</formula>
    </cfRule>
  </conditionalFormatting>
  <conditionalFormatting sqref="M16:AO16">
    <cfRule type="expression" dxfId="12" priority="13" stopIfTrue="1">
      <formula>M$6&gt;5</formula>
    </cfRule>
  </conditionalFormatting>
  <conditionalFormatting sqref="M18:AO31">
    <cfRule type="expression" dxfId="11" priority="1" stopIfTrue="1">
      <formula>M$6&gt;5</formula>
    </cfRule>
  </conditionalFormatting>
  <conditionalFormatting sqref="M17:AO17">
    <cfRule type="cellIs" dxfId="10" priority="11" stopIfTrue="1" operator="equal">
      <formula>"S"</formula>
    </cfRule>
    <cfRule type="cellIs" dxfId="9" priority="12" stopIfTrue="1" operator="between">
      <formula>"İ"</formula>
      <formula>"R"</formula>
    </cfRule>
  </conditionalFormatting>
  <conditionalFormatting sqref="M17:AO17">
    <cfRule type="expression" dxfId="8" priority="10" stopIfTrue="1">
      <formula>M$6&gt;5</formula>
    </cfRule>
  </conditionalFormatting>
  <conditionalFormatting sqref="M17:AO17">
    <cfRule type="cellIs" dxfId="7" priority="8" stopIfTrue="1" operator="equal">
      <formula>"S"</formula>
    </cfRule>
    <cfRule type="cellIs" dxfId="6" priority="9" stopIfTrue="1" operator="between">
      <formula>"İ"</formula>
      <formula>"R"</formula>
    </cfRule>
  </conditionalFormatting>
  <conditionalFormatting sqref="M17:AO17">
    <cfRule type="expression" dxfId="5" priority="7" stopIfTrue="1">
      <formula>M$6&gt;5</formula>
    </cfRule>
  </conditionalFormatting>
  <conditionalFormatting sqref="M18:AO31">
    <cfRule type="cellIs" dxfId="4" priority="5" stopIfTrue="1" operator="equal">
      <formula>"S"</formula>
    </cfRule>
    <cfRule type="cellIs" dxfId="3" priority="6" stopIfTrue="1" operator="between">
      <formula>"İ"</formula>
      <formula>"R"</formula>
    </cfRule>
  </conditionalFormatting>
  <conditionalFormatting sqref="M18:AO31">
    <cfRule type="expression" dxfId="2" priority="4" stopIfTrue="1">
      <formula>M$6&gt;5</formula>
    </cfRule>
  </conditionalFormatting>
  <conditionalFormatting sqref="M18:AO31">
    <cfRule type="cellIs" dxfId="1" priority="2" stopIfTrue="1" operator="equal">
      <formula>"S"</formula>
    </cfRule>
    <cfRule type="cellIs" dxfId="0" priority="3" stopIfTrue="1" operator="between">
      <formula>"İ"</formula>
      <formula>"R"</formula>
    </cfRule>
  </conditionalFormatting>
  <dataValidations count="6">
    <dataValidation type="list" allowBlank="1" showInputMessage="1" showErrorMessage="1" prompt="Ay İsmini_x000a_Düğmeden _x000a_Değiştir." sqref="AS4">
      <formula1>$BI$11:$BI$23</formula1>
    </dataValidation>
    <dataValidation type="list" allowBlank="1" showInputMessage="1" showErrorMessage="1" sqref="AH4">
      <formula1>$BI$28:$BI$41</formula1>
    </dataValidation>
    <dataValidation type="list" allowBlank="1" showInputMessage="1" showErrorMessage="1" sqref="F11:F91">
      <formula1>$BL$43:$BL$50</formula1>
    </dataValidation>
    <dataValidation type="list" allowBlank="1" showInputMessage="1" showErrorMessage="1" prompt="Yılları_x000a_Düğmeden_x000a_Değiştir." sqref="AS5">
      <formula1>$BJ$10:$BJ$117</formula1>
    </dataValidation>
    <dataValidation type="list" allowBlank="1" showInputMessage="1" showErrorMessage="1" prompt="Yılları_x000a_Düğmeden_x000a_Değiştir." sqref="AT6">
      <formula1>$BJ$10:$BJ$112</formula1>
    </dataValidation>
    <dataValidation type="list" allowBlank="1" showInputMessage="1" showErrorMessage="1" sqref="AH5">
      <formula1>$BJ$11:$BJ$117</formula1>
    </dataValidation>
  </dataValidations>
  <printOptions horizontalCentered="1" gridLines="1"/>
  <pageMargins left="0.19685039370078741" right="0" top="0.78740157480314965" bottom="0.19685039370078741" header="0" footer="0"/>
  <pageSetup paperSize="9" scale="75" orientation="landscape" r:id="rId1"/>
  <headerFooter>
    <oddHeader>&amp;RSayfa No:&amp;P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7 KİŞİLİK</vt:lpstr>
      <vt:lpstr>'7 KİŞİLİK'!Yazdırma_Alanı</vt:lpstr>
      <vt:lpstr>'7 KİŞİLİK'!Yazdırma_Başlıkları</vt:lpstr>
    </vt:vector>
  </TitlesOfParts>
  <Company>2006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pcxs</dc:creator>
  <cp:lastModifiedBy>Muhammed</cp:lastModifiedBy>
  <cp:lastPrinted>2019-09-27T12:55:12Z</cp:lastPrinted>
  <dcterms:created xsi:type="dcterms:W3CDTF">2008-02-15T14:33:28Z</dcterms:created>
  <dcterms:modified xsi:type="dcterms:W3CDTF">2021-05-28T13:37:16Z</dcterms:modified>
</cp:coreProperties>
</file>