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720" tabRatio="181" activeTab="0"/>
  </bookViews>
  <sheets>
    <sheet name="7 KİŞİLİK" sheetId="1" r:id="rId1"/>
  </sheets>
  <definedNames>
    <definedName name="_xlfn.AGGREGATE" hidden="1">#NAME?</definedName>
    <definedName name="_xlnm.Print_Area" localSheetId="0">'7 KİŞİLİK'!$B$2:$AT$100</definedName>
    <definedName name="_xlnm.Print_Titles" localSheetId="0">'7 KİŞİLİK'!$2:$10</definedName>
  </definedNames>
  <calcPr fullCalcOnLoad="1"/>
</workbook>
</file>

<file path=xl/sharedStrings.xml><?xml version="1.0" encoding="utf-8"?>
<sst xmlns="http://schemas.openxmlformats.org/spreadsheetml/2006/main" count="134" uniqueCount="76">
  <si>
    <t xml:space="preserve">Sıra No </t>
  </si>
  <si>
    <t>GÜNLÜK OKUTULAN EK DERS SAATLERİ</t>
  </si>
  <si>
    <t>M.Y.H.B.Y. Örnek No: 15</t>
  </si>
  <si>
    <t>Düzenleyen</t>
  </si>
  <si>
    <t>Adı Soyadı :</t>
  </si>
  <si>
    <t>Temmuz</t>
  </si>
  <si>
    <t>Ocak</t>
  </si>
  <si>
    <t>Şubat</t>
  </si>
  <si>
    <t>Mart</t>
  </si>
  <si>
    <t>Nisan</t>
  </si>
  <si>
    <t>Mayıs</t>
  </si>
  <si>
    <t>Haziran</t>
  </si>
  <si>
    <t>Ağustos</t>
  </si>
  <si>
    <t>Eylül</t>
  </si>
  <si>
    <t>Ekim</t>
  </si>
  <si>
    <t>Kasım</t>
  </si>
  <si>
    <t>Aralık</t>
  </si>
  <si>
    <t>AYLAR</t>
  </si>
  <si>
    <t>YILLAR</t>
  </si>
  <si>
    <t>Ay Adı :</t>
  </si>
  <si>
    <t>Gün Sayısı :</t>
  </si>
  <si>
    <t>Ay &amp; Yıl :</t>
  </si>
  <si>
    <t>Sonraki Ay :</t>
  </si>
  <si>
    <t>Sonr. Ay &amp; Yıl :</t>
  </si>
  <si>
    <t>HAFTANIN GÜNLERİ</t>
  </si>
  <si>
    <t>Pazartesi</t>
  </si>
  <si>
    <t>Salı</t>
  </si>
  <si>
    <t>Çarşamba</t>
  </si>
  <si>
    <t>Perşembe</t>
  </si>
  <si>
    <t>Cuma</t>
  </si>
  <si>
    <t>Cumartesi</t>
  </si>
  <si>
    <t>Pazar</t>
  </si>
  <si>
    <t>Unvanı :</t>
  </si>
  <si>
    <t>Okul / Kurumu Adı :</t>
  </si>
  <si>
    <t>ÖĞRETMENİN</t>
  </si>
  <si>
    <t>Bir Önceki Ay :</t>
  </si>
  <si>
    <t>Bütçe Yılı       :</t>
  </si>
  <si>
    <t>Önceki Ay &amp; Yıl :</t>
  </si>
  <si>
    <t>Sınıf Öğretmeni</t>
  </si>
  <si>
    <t>Yasemin YİĞİTBAŞ</t>
  </si>
  <si>
    <t xml:space="preserve">Arıcı </t>
  </si>
  <si>
    <t>Bütçe Yılı         :</t>
  </si>
  <si>
    <t>Ait Olduğu Ay    :</t>
  </si>
  <si>
    <t>TOPLAM</t>
  </si>
  <si>
    <t>Okul/Kurum Yetkilisi</t>
  </si>
  <si>
    <t>Adı ve Soyadı</t>
  </si>
  <si>
    <t>Baranşı</t>
  </si>
  <si>
    <t>GENEL TOPLAM</t>
  </si>
  <si>
    <t>Aylık Saat Toplamı</t>
  </si>
  <si>
    <t>Önceki Aydan  (Aktarılan )</t>
  </si>
  <si>
    <t>Ücret Tipi</t>
  </si>
  <si>
    <t>ÜCRET TİPİ</t>
  </si>
  <si>
    <t>Ek Ders Görevi</t>
  </si>
  <si>
    <t xml:space="preserve">
AÇIKLAMA</t>
  </si>
  <si>
    <t>TC. NO</t>
  </si>
  <si>
    <t>4/ B SÖZLEŞMELİ ÖĞRETMEN    EK DERS ÜCRETİ ÇİZELGESİ</t>
  </si>
  <si>
    <t>N.T.</t>
  </si>
  <si>
    <t>Gündüz</t>
  </si>
  <si>
    <t>Gece</t>
  </si>
  <si>
    <t>DYK Gündüz</t>
  </si>
  <si>
    <t>DYK Gece</t>
  </si>
  <si>
    <t>%25 Fazla EK DERS</t>
  </si>
  <si>
    <t>Yüksek Lisans</t>
  </si>
  <si>
    <t>Doktora</t>
  </si>
  <si>
    <t>Belletmen</t>
  </si>
  <si>
    <t>Nöbet</t>
  </si>
  <si>
    <t>İYEP Gündüz</t>
  </si>
  <si>
    <t>İYEP Gece</t>
  </si>
  <si>
    <t>Sına - Bina Sorumlusu</t>
  </si>
  <si>
    <t>Sınav - Salon Bşk.</t>
  </si>
  <si>
    <t>Sınav - Gözetmen</t>
  </si>
  <si>
    <t>Sınav - Engelli Gözetmen</t>
  </si>
  <si>
    <t>Okul Müdürü</t>
  </si>
  <si>
    <t>SUNGUROĞLU İLKOKULU</t>
  </si>
  <si>
    <t>Fikret GÜNDOĞDU</t>
  </si>
  <si>
    <t>Mehmet KARAÇİMEN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</si>
</sst>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[$-41F]dd\.mm\.yyyy/dddd"/>
    <numFmt numFmtId="177" formatCode="mmmd/yyyy"/>
    <numFmt numFmtId="178" formatCode="mmmm/yyyy"/>
    <numFmt numFmtId="179" formatCode="yyyy"/>
    <numFmt numFmtId="180" formatCode="mmmm"/>
    <numFmt numFmtId="181" formatCode="mmmm\ yy"/>
    <numFmt numFmtId="182" formatCode="[$-41F]dd\ mmmm\ yyyy\ dddd"/>
    <numFmt numFmtId="183" formatCode="&quot;......../&quot;mm/yyyy"/>
    <numFmt numFmtId="184" formatCode="mm"/>
    <numFmt numFmtId="185" formatCode="00000"/>
    <numFmt numFmtId="186" formatCode="00"/>
  </numFmts>
  <fonts count="83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 Tu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Tur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Tur"/>
      <family val="0"/>
    </font>
    <font>
      <sz val="12"/>
      <name val="Arial Tur"/>
      <family val="0"/>
    </font>
    <font>
      <sz val="12"/>
      <color indexed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 Tur"/>
      <family val="0"/>
    </font>
    <font>
      <sz val="8"/>
      <name val="Tahoma"/>
      <family val="2"/>
    </font>
    <font>
      <b/>
      <i/>
      <sz val="8"/>
      <color indexed="8"/>
      <name val="Arial"/>
      <family val="2"/>
    </font>
    <font>
      <b/>
      <i/>
      <sz val="8"/>
      <name val="Arial Tur"/>
      <family val="0"/>
    </font>
    <font>
      <sz val="6"/>
      <name val="Arial Tur"/>
      <family val="0"/>
    </font>
    <font>
      <b/>
      <sz val="14"/>
      <name val="Arial Tu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17"/>
      <name val="Arial Tu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ambria"/>
      <family val="1"/>
    </font>
    <font>
      <sz val="8"/>
      <name val="Cambria"/>
      <family val="1"/>
    </font>
    <font>
      <b/>
      <sz val="8"/>
      <color indexed="9"/>
      <name val="Arial"/>
      <family val="2"/>
    </font>
    <font>
      <sz val="8"/>
      <color indexed="9"/>
      <name val="Arial Tur"/>
      <family val="0"/>
    </font>
    <font>
      <b/>
      <sz val="10"/>
      <color indexed="9"/>
      <name val="Arial"/>
      <family val="2"/>
    </font>
    <font>
      <sz val="10"/>
      <color indexed="9"/>
      <name val="Arial Tur"/>
      <family val="0"/>
    </font>
    <font>
      <b/>
      <sz val="10"/>
      <color indexed="9"/>
      <name val="Cambria"/>
      <family val="1"/>
    </font>
    <font>
      <b/>
      <sz val="10"/>
      <color indexed="1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B050"/>
      <name val="Arial Tur"/>
      <family val="0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mbria"/>
      <family val="1"/>
    </font>
    <font>
      <b/>
      <sz val="10"/>
      <color rgb="FFFFFF00"/>
      <name val="Arial"/>
      <family val="2"/>
    </font>
    <font>
      <b/>
      <sz val="8"/>
      <color theme="0"/>
      <name val="Arial"/>
      <family val="2"/>
    </font>
    <font>
      <sz val="8"/>
      <color theme="0"/>
      <name val="Arial Tur"/>
      <family val="0"/>
    </font>
    <font>
      <b/>
      <sz val="10"/>
      <color theme="0"/>
      <name val="Arial"/>
      <family val="2"/>
    </font>
    <font>
      <sz val="10"/>
      <color theme="0"/>
      <name val="Arial Tu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ay">
        <fgColor indexed="43"/>
        <bgColor indexed="6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43"/>
        <bgColor theme="9" tint="0.599990010261535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indexed="60"/>
        <bgColor indexed="64"/>
      </patternFill>
    </fill>
    <fill>
      <patternFill patternType="solid">
        <fgColor rgb="FF0000FF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6"/>
      </right>
      <top style="medium">
        <color indexed="16"/>
      </top>
      <bottom style="medium">
        <color indexed="16"/>
      </bottom>
    </border>
    <border>
      <left style="thick">
        <color indexed="16"/>
      </left>
      <right style="dashed">
        <color indexed="16"/>
      </right>
      <top style="thick">
        <color indexed="16"/>
      </top>
      <bottom style="dashed">
        <color indexed="16"/>
      </bottom>
    </border>
    <border>
      <left style="dashed">
        <color indexed="16"/>
      </left>
      <right style="thick">
        <color indexed="16"/>
      </right>
      <top style="thick">
        <color indexed="16"/>
      </top>
      <bottom style="dashed">
        <color indexed="16"/>
      </bottom>
    </border>
    <border>
      <left style="thick">
        <color indexed="16"/>
      </left>
      <right style="dashed">
        <color indexed="16"/>
      </right>
      <top style="dashed">
        <color indexed="16"/>
      </top>
      <bottom style="dashed">
        <color indexed="16"/>
      </bottom>
    </border>
    <border>
      <left style="dashed">
        <color indexed="16"/>
      </left>
      <right style="thick">
        <color indexed="16"/>
      </right>
      <top style="dashed">
        <color indexed="16"/>
      </top>
      <bottom style="dashed">
        <color indexed="16"/>
      </bottom>
    </border>
    <border>
      <left style="thick">
        <color indexed="16"/>
      </left>
      <right style="dashed">
        <color indexed="16"/>
      </right>
      <top style="dashed">
        <color indexed="16"/>
      </top>
      <bottom style="thick">
        <color indexed="16"/>
      </bottom>
    </border>
    <border>
      <left style="dashed">
        <color indexed="16"/>
      </left>
      <right style="thick">
        <color indexed="16"/>
      </right>
      <top style="dashed">
        <color indexed="16"/>
      </top>
      <bottom style="thick">
        <color indexed="16"/>
      </bottom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16"/>
      </left>
      <right>
        <color indexed="63"/>
      </right>
      <top style="thick">
        <color indexed="16"/>
      </top>
      <bottom style="dashed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dashed">
        <color indexed="16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4" fillId="33" borderId="0" xfId="50" applyFont="1" applyFill="1" applyAlignment="1">
      <alignment vertical="center"/>
      <protection/>
    </xf>
    <xf numFmtId="0" fontId="0" fillId="33" borderId="0" xfId="0" applyFill="1" applyAlignment="1">
      <alignment vertical="center"/>
    </xf>
    <xf numFmtId="0" fontId="4" fillId="34" borderId="0" xfId="50" applyFont="1" applyFill="1" applyBorder="1" applyAlignment="1">
      <alignment vertical="center"/>
      <protection/>
    </xf>
    <xf numFmtId="0" fontId="8" fillId="33" borderId="0" xfId="0" applyFont="1" applyFill="1" applyAlignment="1">
      <alignment vertical="center"/>
    </xf>
    <xf numFmtId="0" fontId="4" fillId="34" borderId="10" xfId="50" applyFont="1" applyFill="1" applyBorder="1" applyAlignment="1">
      <alignment vertical="center"/>
      <protection/>
    </xf>
    <xf numFmtId="0" fontId="4" fillId="34" borderId="0" xfId="50" applyFont="1" applyFill="1" applyBorder="1" applyAlignment="1">
      <alignment horizontal="center" vertical="center"/>
      <protection/>
    </xf>
    <xf numFmtId="0" fontId="4" fillId="34" borderId="11" xfId="50" applyFont="1" applyFill="1" applyBorder="1" applyAlignment="1">
      <alignment vertical="center"/>
      <protection/>
    </xf>
    <xf numFmtId="0" fontId="4" fillId="34" borderId="12" xfId="50" applyFont="1" applyFill="1" applyBorder="1" applyAlignment="1">
      <alignment horizontal="center" vertical="center"/>
      <protection/>
    </xf>
    <xf numFmtId="0" fontId="4" fillId="34" borderId="0" xfId="50" applyFont="1" applyFill="1" applyBorder="1" applyAlignment="1">
      <alignment horizontal="right" vertical="center"/>
      <protection/>
    </xf>
    <xf numFmtId="0" fontId="4" fillId="34" borderId="13" xfId="50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1" fillId="34" borderId="0" xfId="50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 applyProtection="1">
      <alignment horizontal="left" vertical="center" wrapText="1"/>
      <protection locked="0"/>
    </xf>
    <xf numFmtId="0" fontId="7" fillId="34" borderId="15" xfId="5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34" borderId="14" xfId="50" applyFont="1" applyFill="1" applyBorder="1" applyAlignment="1">
      <alignment horizontal="center" vertical="center"/>
      <protection/>
    </xf>
    <xf numFmtId="0" fontId="11" fillId="34" borderId="17" xfId="50" applyFont="1" applyFill="1" applyBorder="1" applyAlignment="1" applyProtection="1">
      <alignment horizontal="center" textRotation="90"/>
      <protection hidden="1"/>
    </xf>
    <xf numFmtId="0" fontId="10" fillId="35" borderId="18" xfId="50" applyFont="1" applyFill="1" applyBorder="1" applyAlignment="1" applyProtection="1">
      <alignment horizontal="center" vertical="center"/>
      <protection hidden="1"/>
    </xf>
    <xf numFmtId="0" fontId="44" fillId="36" borderId="11" xfId="0" applyFont="1" applyFill="1" applyBorder="1" applyAlignment="1">
      <alignment vertical="center"/>
    </xf>
    <xf numFmtId="0" fontId="44" fillId="36" borderId="19" xfId="0" applyFont="1" applyFill="1" applyBorder="1" applyAlignment="1">
      <alignment vertical="center"/>
    </xf>
    <xf numFmtId="0" fontId="44" fillId="36" borderId="12" xfId="0" applyFont="1" applyFill="1" applyBorder="1" applyAlignment="1">
      <alignment vertical="center"/>
    </xf>
    <xf numFmtId="0" fontId="44" fillId="36" borderId="20" xfId="0" applyFont="1" applyFill="1" applyBorder="1" applyAlignment="1">
      <alignment vertical="center"/>
    </xf>
    <xf numFmtId="0" fontId="45" fillId="37" borderId="21" xfId="0" applyFont="1" applyFill="1" applyBorder="1" applyAlignment="1" applyProtection="1">
      <alignment horizontal="right"/>
      <protection hidden="1"/>
    </xf>
    <xf numFmtId="0" fontId="45" fillId="37" borderId="22" xfId="0" applyFont="1" applyFill="1" applyBorder="1" applyAlignment="1" applyProtection="1">
      <alignment/>
      <protection hidden="1"/>
    </xf>
    <xf numFmtId="0" fontId="45" fillId="37" borderId="23" xfId="0" applyFont="1" applyFill="1" applyBorder="1" applyAlignment="1" applyProtection="1">
      <alignment horizontal="right"/>
      <protection hidden="1"/>
    </xf>
    <xf numFmtId="0" fontId="45" fillId="37" borderId="24" xfId="0" applyFont="1" applyFill="1" applyBorder="1" applyAlignment="1" applyProtection="1">
      <alignment horizontal="left"/>
      <protection hidden="1"/>
    </xf>
    <xf numFmtId="0" fontId="45" fillId="37" borderId="23" xfId="0" applyFont="1" applyFill="1" applyBorder="1" applyAlignment="1" applyProtection="1">
      <alignment horizontal="left"/>
      <protection hidden="1"/>
    </xf>
    <xf numFmtId="0" fontId="44" fillId="37" borderId="24" xfId="0" applyFont="1" applyFill="1" applyBorder="1" applyAlignment="1" applyProtection="1">
      <alignment horizontal="center"/>
      <protection hidden="1"/>
    </xf>
    <xf numFmtId="181" fontId="45" fillId="37" borderId="24" xfId="0" applyNumberFormat="1" applyFont="1" applyFill="1" applyBorder="1" applyAlignment="1" applyProtection="1">
      <alignment/>
      <protection hidden="1"/>
    </xf>
    <xf numFmtId="0" fontId="45" fillId="37" borderId="25" xfId="0" applyFont="1" applyFill="1" applyBorder="1" applyAlignment="1" applyProtection="1">
      <alignment horizontal="right"/>
      <protection hidden="1"/>
    </xf>
    <xf numFmtId="0" fontId="45" fillId="37" borderId="26" xfId="0" applyFont="1" applyFill="1" applyBorder="1" applyAlignment="1" applyProtection="1">
      <alignment horizontal="left"/>
      <protection hidden="1"/>
    </xf>
    <xf numFmtId="0" fontId="45" fillId="37" borderId="23" xfId="0" applyFont="1" applyFill="1" applyBorder="1" applyAlignment="1" applyProtection="1">
      <alignment horizontal="center"/>
      <protection hidden="1"/>
    </xf>
    <xf numFmtId="0" fontId="44" fillId="37" borderId="24" xfId="0" applyFont="1" applyFill="1" applyBorder="1" applyAlignment="1" applyProtection="1">
      <alignment/>
      <protection hidden="1"/>
    </xf>
    <xf numFmtId="1" fontId="44" fillId="37" borderId="24" xfId="0" applyNumberFormat="1" applyFont="1" applyFill="1" applyBorder="1" applyAlignment="1" applyProtection="1">
      <alignment horizontal="center"/>
      <protection hidden="1"/>
    </xf>
    <xf numFmtId="0" fontId="45" fillId="37" borderId="25" xfId="0" applyFont="1" applyFill="1" applyBorder="1" applyAlignment="1" applyProtection="1">
      <alignment horizontal="center"/>
      <protection hidden="1"/>
    </xf>
    <xf numFmtId="0" fontId="44" fillId="37" borderId="26" xfId="0" applyFont="1" applyFill="1" applyBorder="1" applyAlignment="1" applyProtection="1">
      <alignment/>
      <protection hidden="1"/>
    </xf>
    <xf numFmtId="0" fontId="45" fillId="37" borderId="25" xfId="0" applyFont="1" applyFill="1" applyBorder="1" applyAlignment="1" applyProtection="1">
      <alignment horizontal="left"/>
      <protection hidden="1"/>
    </xf>
    <xf numFmtId="1" fontId="44" fillId="37" borderId="26" xfId="0" applyNumberFormat="1" applyFont="1" applyFill="1" applyBorder="1" applyAlignment="1" applyProtection="1">
      <alignment horizontal="center"/>
      <protection hidden="1"/>
    </xf>
    <xf numFmtId="0" fontId="44" fillId="33" borderId="0" xfId="0" applyFont="1" applyFill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0" fillId="35" borderId="27" xfId="5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>
      <alignment horizontal="right" vertical="center"/>
    </xf>
    <xf numFmtId="0" fontId="0" fillId="38" borderId="0" xfId="0" applyFill="1" applyAlignment="1" applyProtection="1">
      <alignment vertical="center" shrinkToFit="1"/>
      <protection locked="0"/>
    </xf>
    <xf numFmtId="0" fontId="4" fillId="34" borderId="19" xfId="50" applyFont="1" applyFill="1" applyBorder="1" applyAlignment="1">
      <alignment horizontal="center" vertical="center"/>
      <protection/>
    </xf>
    <xf numFmtId="0" fontId="9" fillId="34" borderId="0" xfId="50" applyFont="1" applyFill="1" applyBorder="1" applyAlignment="1">
      <alignment horizontal="center" vertical="center" shrinkToFit="1"/>
      <protection/>
    </xf>
    <xf numFmtId="0" fontId="4" fillId="38" borderId="0" xfId="50" applyFont="1" applyFill="1" applyBorder="1" applyAlignment="1" applyProtection="1">
      <alignment vertical="center" shrinkToFit="1"/>
      <protection locked="0"/>
    </xf>
    <xf numFmtId="0" fontId="4" fillId="35" borderId="28" xfId="50" applyFont="1" applyFill="1" applyBorder="1" applyAlignment="1" applyProtection="1">
      <alignment horizontal="center" vertical="center" shrinkToFit="1"/>
      <protection locked="0"/>
    </xf>
    <xf numFmtId="0" fontId="0" fillId="38" borderId="0" xfId="0" applyFill="1" applyAlignment="1" applyProtection="1">
      <alignment vertical="center"/>
      <protection/>
    </xf>
    <xf numFmtId="0" fontId="9" fillId="34" borderId="12" xfId="50" applyFont="1" applyFill="1" applyBorder="1" applyAlignment="1">
      <alignment horizontal="center" vertical="center"/>
      <protection/>
    </xf>
    <xf numFmtId="0" fontId="9" fillId="34" borderId="0" xfId="50" applyFont="1" applyFill="1" applyBorder="1" applyAlignment="1">
      <alignment horizontal="center" vertical="center"/>
      <protection/>
    </xf>
    <xf numFmtId="0" fontId="9" fillId="34" borderId="11" xfId="50" applyFont="1" applyFill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5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18" fillId="34" borderId="29" xfId="50" applyFont="1" applyFill="1" applyBorder="1" applyAlignment="1" applyProtection="1">
      <alignment horizontal="left" vertical="center" shrinkToFit="1"/>
      <protection locked="0"/>
    </xf>
    <xf numFmtId="186" fontId="17" fillId="38" borderId="29" xfId="51" applyNumberFormat="1" applyFont="1" applyFill="1" applyBorder="1" applyAlignment="1" applyProtection="1">
      <alignment horizontal="left" vertical="center" shrinkToFit="1"/>
      <protection locked="0"/>
    </xf>
    <xf numFmtId="0" fontId="17" fillId="39" borderId="29" xfId="0" applyFont="1" applyFill="1" applyBorder="1" applyAlignment="1" applyProtection="1">
      <alignment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39" borderId="30" xfId="0" applyFont="1" applyFill="1" applyBorder="1" applyAlignment="1" applyProtection="1">
      <alignment vertical="center" shrinkToFit="1"/>
      <protection locked="0"/>
    </xf>
    <xf numFmtId="186" fontId="17" fillId="38" borderId="30" xfId="51" applyNumberFormat="1" applyFont="1" applyFill="1" applyBorder="1" applyAlignment="1" applyProtection="1">
      <alignment horizontal="left" vertical="center" shrinkToFit="1"/>
      <protection locked="0"/>
    </xf>
    <xf numFmtId="0" fontId="17" fillId="38" borderId="30" xfId="0" applyFont="1" applyFill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4" fillId="35" borderId="31" xfId="50" applyFont="1" applyFill="1" applyBorder="1" applyAlignment="1" applyProtection="1">
      <alignment horizontal="center" vertical="center" shrinkToFit="1"/>
      <protection locked="0"/>
    </xf>
    <xf numFmtId="0" fontId="19" fillId="35" borderId="32" xfId="50" applyFont="1" applyFill="1" applyBorder="1" applyAlignment="1" applyProtection="1">
      <alignment horizontal="center" vertical="center"/>
      <protection hidden="1"/>
    </xf>
    <xf numFmtId="0" fontId="19" fillId="35" borderId="33" xfId="50" applyFont="1" applyFill="1" applyBorder="1" applyAlignment="1" applyProtection="1">
      <alignment horizontal="center" vertical="center"/>
      <protection hidden="1"/>
    </xf>
    <xf numFmtId="0" fontId="11" fillId="34" borderId="34" xfId="50" applyFont="1" applyFill="1" applyBorder="1" applyAlignment="1" applyProtection="1">
      <alignment horizontal="center" textRotation="90"/>
      <protection hidden="1"/>
    </xf>
    <xf numFmtId="0" fontId="19" fillId="35" borderId="35" xfId="50" applyFont="1" applyFill="1" applyBorder="1" applyAlignment="1" applyProtection="1">
      <alignment horizontal="center" vertical="center"/>
      <protection hidden="1"/>
    </xf>
    <xf numFmtId="0" fontId="11" fillId="34" borderId="32" xfId="50" applyFont="1" applyFill="1" applyBorder="1" applyAlignment="1" applyProtection="1">
      <alignment horizontal="center" textRotation="90"/>
      <protection hidden="1"/>
    </xf>
    <xf numFmtId="0" fontId="10" fillId="35" borderId="32" xfId="50" applyFont="1" applyFill="1" applyBorder="1" applyAlignment="1" applyProtection="1">
      <alignment horizontal="center" vertical="center"/>
      <protection hidden="1"/>
    </xf>
    <xf numFmtId="0" fontId="10" fillId="35" borderId="36" xfId="50" applyFont="1" applyFill="1" applyBorder="1" applyAlignment="1" applyProtection="1">
      <alignment horizontal="center" vertical="center"/>
      <protection hidden="1"/>
    </xf>
    <xf numFmtId="0" fontId="4" fillId="34" borderId="37" xfId="50" applyFont="1" applyFill="1" applyBorder="1" applyAlignment="1" applyProtection="1">
      <alignment horizontal="center" vertical="center" shrinkToFit="1"/>
      <protection locked="0"/>
    </xf>
    <xf numFmtId="49" fontId="7" fillId="34" borderId="35" xfId="50" applyNumberFormat="1" applyFont="1" applyFill="1" applyBorder="1" applyAlignment="1" applyProtection="1">
      <alignment horizontal="center" vertical="center" shrinkToFi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38" xfId="50" applyFont="1" applyFill="1" applyBorder="1" applyAlignment="1" applyProtection="1">
      <alignment horizontal="center" textRotation="90"/>
      <protection hidden="1"/>
    </xf>
    <xf numFmtId="0" fontId="19" fillId="35" borderId="38" xfId="50" applyFont="1" applyFill="1" applyBorder="1" applyAlignment="1" applyProtection="1">
      <alignment horizontal="center" vertical="center"/>
      <protection hidden="1"/>
    </xf>
    <xf numFmtId="0" fontId="11" fillId="34" borderId="39" xfId="50" applyFont="1" applyFill="1" applyBorder="1" applyAlignment="1" applyProtection="1">
      <alignment horizontal="center" textRotation="90"/>
      <protection hidden="1"/>
    </xf>
    <xf numFmtId="0" fontId="19" fillId="35" borderId="39" xfId="50" applyFont="1" applyFill="1" applyBorder="1" applyAlignment="1" applyProtection="1">
      <alignment horizontal="center" vertical="center"/>
      <protection hidden="1"/>
    </xf>
    <xf numFmtId="0" fontId="0" fillId="38" borderId="0" xfId="0" applyFill="1" applyBorder="1" applyAlignment="1">
      <alignment horizontal="left" vertical="center" shrinkToFit="1"/>
    </xf>
    <xf numFmtId="0" fontId="4" fillId="35" borderId="11" xfId="50" applyFont="1" applyFill="1" applyBorder="1" applyAlignment="1">
      <alignment vertical="center"/>
      <protection/>
    </xf>
    <xf numFmtId="0" fontId="0" fillId="38" borderId="40" xfId="0" applyFill="1" applyBorder="1" applyAlignment="1">
      <alignment horizontal="left" vertical="center" shrinkToFit="1"/>
    </xf>
    <xf numFmtId="0" fontId="4" fillId="35" borderId="41" xfId="50" applyFont="1" applyFill="1" applyBorder="1" applyAlignment="1">
      <alignment vertical="center"/>
      <protection/>
    </xf>
    <xf numFmtId="0" fontId="0" fillId="38" borderId="0" xfId="0" applyFill="1" applyBorder="1" applyAlignment="1">
      <alignment vertical="center"/>
    </xf>
    <xf numFmtId="0" fontId="4" fillId="35" borderId="0" xfId="50" applyFont="1" applyFill="1" applyAlignment="1">
      <alignment vertical="center"/>
      <protection/>
    </xf>
    <xf numFmtId="0" fontId="3" fillId="35" borderId="0" xfId="48" applyFill="1" applyAlignment="1" applyProtection="1">
      <alignment vertical="center"/>
      <protection hidden="1"/>
    </xf>
    <xf numFmtId="0" fontId="4" fillId="35" borderId="0" xfId="50" applyFont="1" applyFill="1" applyAlignment="1">
      <alignment horizontal="center" vertical="center"/>
      <protection/>
    </xf>
    <xf numFmtId="0" fontId="7" fillId="35" borderId="0" xfId="50" applyFont="1" applyFill="1" applyAlignment="1">
      <alignment horizontal="center" vertical="center"/>
      <protection/>
    </xf>
    <xf numFmtId="0" fontId="7" fillId="35" borderId="0" xfId="50" applyFont="1" applyFill="1" applyAlignment="1">
      <alignment vertical="center"/>
      <protection/>
    </xf>
    <xf numFmtId="0" fontId="1" fillId="38" borderId="0" xfId="50" applyFont="1" applyFill="1" applyBorder="1" applyAlignment="1" applyProtection="1">
      <alignment vertical="center" shrinkToFit="1"/>
      <protection locked="0"/>
    </xf>
    <xf numFmtId="0" fontId="9" fillId="34" borderId="0" xfId="50" applyFont="1" applyFill="1" applyBorder="1" applyAlignment="1">
      <alignment horizontal="right" vertical="center"/>
      <protection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1" fillId="34" borderId="44" xfId="50" applyFont="1" applyFill="1" applyBorder="1" applyAlignment="1" applyProtection="1">
      <alignment horizontal="center" textRotation="90"/>
      <protection hidden="1"/>
    </xf>
    <xf numFmtId="0" fontId="11" fillId="34" borderId="45" xfId="50" applyFont="1" applyFill="1" applyBorder="1" applyAlignment="1" applyProtection="1">
      <alignment horizontal="center" textRotation="90"/>
      <protection hidden="1"/>
    </xf>
    <xf numFmtId="0" fontId="10" fillId="35" borderId="46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74" fillId="40" borderId="32" xfId="0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 shrinkToFit="1"/>
      <protection hidden="1"/>
    </xf>
    <xf numFmtId="0" fontId="15" fillId="39" borderId="28" xfId="0" applyFont="1" applyFill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186" fontId="17" fillId="38" borderId="28" xfId="51" applyNumberFormat="1" applyFont="1" applyFill="1" applyBorder="1" applyAlignment="1" applyProtection="1">
      <alignment horizontal="left" vertical="center" shrinkToFit="1"/>
      <protection locked="0"/>
    </xf>
    <xf numFmtId="0" fontId="75" fillId="35" borderId="28" xfId="50" applyFont="1" applyFill="1" applyBorder="1" applyAlignment="1" applyProtection="1">
      <alignment horizontal="center" vertical="center" shrinkToFit="1"/>
      <protection hidden="1"/>
    </xf>
    <xf numFmtId="0" fontId="76" fillId="35" borderId="28" xfId="50" applyFont="1" applyFill="1" applyBorder="1" applyAlignment="1" applyProtection="1">
      <alignment horizontal="center" vertical="center" shrinkToFit="1"/>
      <protection hidden="1"/>
    </xf>
    <xf numFmtId="0" fontId="13" fillId="0" borderId="28" xfId="0" applyFont="1" applyBorder="1" applyAlignment="1" applyProtection="1">
      <alignment vertical="center" shrinkToFit="1"/>
      <protection hidden="1"/>
    </xf>
    <xf numFmtId="0" fontId="0" fillId="0" borderId="48" xfId="0" applyBorder="1" applyAlignment="1" applyProtection="1">
      <alignment vertical="center" wrapText="1"/>
      <protection locked="0"/>
    </xf>
    <xf numFmtId="0" fontId="4" fillId="34" borderId="47" xfId="50" applyFont="1" applyFill="1" applyBorder="1" applyAlignment="1" applyProtection="1">
      <alignment vertical="center" shrinkToFit="1"/>
      <protection hidden="1"/>
    </xf>
    <xf numFmtId="186" fontId="15" fillId="38" borderId="28" xfId="51" applyNumberFormat="1" applyFont="1" applyFill="1" applyBorder="1" applyAlignment="1" applyProtection="1">
      <alignment vertical="center" wrapText="1"/>
      <protection locked="0"/>
    </xf>
    <xf numFmtId="0" fontId="16" fillId="35" borderId="28" xfId="50" applyFont="1" applyFill="1" applyBorder="1" applyAlignment="1" applyProtection="1">
      <alignment vertical="center" shrinkToFit="1"/>
      <protection hidden="1"/>
    </xf>
    <xf numFmtId="0" fontId="6" fillId="34" borderId="48" xfId="50" applyFont="1" applyFill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31" xfId="0" applyFont="1" applyBorder="1" applyAlignment="1" applyProtection="1">
      <alignment vertical="center" wrapText="1"/>
      <protection locked="0"/>
    </xf>
    <xf numFmtId="186" fontId="17" fillId="38" borderId="31" xfId="51" applyNumberFormat="1" applyFont="1" applyFill="1" applyBorder="1" applyAlignment="1" applyProtection="1">
      <alignment horizontal="left" vertical="center" shrinkToFit="1"/>
      <protection locked="0"/>
    </xf>
    <xf numFmtId="0" fontId="75" fillId="35" borderId="31" xfId="50" applyFont="1" applyFill="1" applyBorder="1" applyAlignment="1" applyProtection="1">
      <alignment horizontal="center" vertical="center" shrinkToFit="1"/>
      <protection hidden="1"/>
    </xf>
    <xf numFmtId="0" fontId="76" fillId="35" borderId="31" xfId="50" applyFont="1" applyFill="1" applyBorder="1" applyAlignment="1" applyProtection="1">
      <alignment horizontal="center" vertical="center" shrinkToFit="1"/>
      <protection hidden="1"/>
    </xf>
    <xf numFmtId="0" fontId="13" fillId="0" borderId="31" xfId="0" applyFont="1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vertical="center" wrapText="1"/>
      <protection locked="0"/>
    </xf>
    <xf numFmtId="186" fontId="17" fillId="38" borderId="51" xfId="51" applyNumberFormat="1" applyFont="1" applyFill="1" applyBorder="1" applyAlignment="1" applyProtection="1">
      <alignment horizontal="left" vertical="center" shrinkToFit="1"/>
      <protection locked="0"/>
    </xf>
    <xf numFmtId="0" fontId="4" fillId="35" borderId="51" xfId="50" applyFont="1" applyFill="1" applyBorder="1" applyAlignment="1" applyProtection="1">
      <alignment horizontal="center" vertical="center" shrinkToFit="1"/>
      <protection locked="0"/>
    </xf>
    <xf numFmtId="0" fontId="75" fillId="35" borderId="51" xfId="50" applyFont="1" applyFill="1" applyBorder="1" applyAlignment="1" applyProtection="1">
      <alignment horizontal="center" vertical="center" shrinkToFit="1"/>
      <protection hidden="1"/>
    </xf>
    <xf numFmtId="0" fontId="76" fillId="35" borderId="51" xfId="50" applyFont="1" applyFill="1" applyBorder="1" applyAlignment="1" applyProtection="1">
      <alignment horizontal="center" vertical="center" shrinkToFit="1"/>
      <protection hidden="1"/>
    </xf>
    <xf numFmtId="0" fontId="4" fillId="34" borderId="52" xfId="50" applyFont="1" applyFill="1" applyBorder="1" applyAlignment="1" applyProtection="1">
      <alignment vertical="center" shrinkToFit="1"/>
      <protection hidden="1"/>
    </xf>
    <xf numFmtId="0" fontId="15" fillId="39" borderId="51" xfId="0" applyFont="1" applyFill="1" applyBorder="1" applyAlignment="1" applyProtection="1">
      <alignment vertical="center" wrapText="1"/>
      <protection locked="0"/>
    </xf>
    <xf numFmtId="186" fontId="15" fillId="38" borderId="51" xfId="51" applyNumberFormat="1" applyFont="1" applyFill="1" applyBorder="1" applyAlignment="1" applyProtection="1">
      <alignment vertical="center" wrapText="1"/>
      <protection locked="0"/>
    </xf>
    <xf numFmtId="0" fontId="16" fillId="35" borderId="51" xfId="50" applyFont="1" applyFill="1" applyBorder="1" applyAlignment="1" applyProtection="1">
      <alignment vertical="center" shrinkToFit="1"/>
      <protection hidden="1"/>
    </xf>
    <xf numFmtId="0" fontId="6" fillId="34" borderId="53" xfId="50" applyFont="1" applyFill="1" applyBorder="1" applyAlignment="1" applyProtection="1">
      <alignment vertical="center" wrapText="1"/>
      <protection locked="0"/>
    </xf>
    <xf numFmtId="186" fontId="17" fillId="38" borderId="54" xfId="51" applyNumberFormat="1" applyFont="1" applyFill="1" applyBorder="1" applyAlignment="1" applyProtection="1">
      <alignment horizontal="left" vertical="center" shrinkToFit="1"/>
      <protection locked="0"/>
    </xf>
    <xf numFmtId="0" fontId="4" fillId="34" borderId="54" xfId="50" applyFont="1" applyFill="1" applyBorder="1" applyAlignment="1" applyProtection="1">
      <alignment horizontal="center" vertical="center" shrinkToFit="1"/>
      <protection locked="0"/>
    </xf>
    <xf numFmtId="0" fontId="4" fillId="35" borderId="54" xfId="50" applyFont="1" applyFill="1" applyBorder="1" applyAlignment="1" applyProtection="1">
      <alignment horizontal="center" vertical="center" shrinkToFit="1"/>
      <protection locked="0"/>
    </xf>
    <xf numFmtId="0" fontId="75" fillId="35" borderId="54" xfId="50" applyFont="1" applyFill="1" applyBorder="1" applyAlignment="1" applyProtection="1">
      <alignment horizontal="center" vertical="center" shrinkToFit="1"/>
      <protection hidden="1"/>
    </xf>
    <xf numFmtId="0" fontId="76" fillId="35" borderId="54" xfId="50" applyFont="1" applyFill="1" applyBorder="1" applyAlignment="1" applyProtection="1">
      <alignment horizontal="center" vertical="center" shrinkToFit="1"/>
      <protection hidden="1"/>
    </xf>
    <xf numFmtId="186" fontId="17" fillId="38" borderId="55" xfId="51" applyNumberFormat="1" applyFont="1" applyFill="1" applyBorder="1" applyAlignment="1" applyProtection="1">
      <alignment horizontal="left" vertical="center" shrinkToFit="1"/>
      <protection locked="0"/>
    </xf>
    <xf numFmtId="0" fontId="4" fillId="35" borderId="55" xfId="50" applyFont="1" applyFill="1" applyBorder="1" applyAlignment="1" applyProtection="1">
      <alignment horizontal="center" vertical="center" shrinkToFit="1"/>
      <protection locked="0"/>
    </xf>
    <xf numFmtId="0" fontId="75" fillId="35" borderId="55" xfId="50" applyFont="1" applyFill="1" applyBorder="1" applyAlignment="1" applyProtection="1">
      <alignment horizontal="center" vertical="center" shrinkToFit="1"/>
      <protection hidden="1"/>
    </xf>
    <xf numFmtId="0" fontId="76" fillId="35" borderId="55" xfId="50" applyFont="1" applyFill="1" applyBorder="1" applyAlignment="1" applyProtection="1">
      <alignment horizontal="center" vertical="center" shrinkToFit="1"/>
      <protection hidden="1"/>
    </xf>
    <xf numFmtId="186" fontId="17" fillId="38" borderId="56" xfId="51" applyNumberFormat="1" applyFont="1" applyFill="1" applyBorder="1" applyAlignment="1" applyProtection="1">
      <alignment horizontal="left" vertical="center" shrinkToFit="1"/>
      <protection locked="0"/>
    </xf>
    <xf numFmtId="0" fontId="4" fillId="35" borderId="56" xfId="50" applyFont="1" applyFill="1" applyBorder="1" applyAlignment="1" applyProtection="1">
      <alignment horizontal="center" vertical="center" shrinkToFit="1"/>
      <protection locked="0"/>
    </xf>
    <xf numFmtId="0" fontId="75" fillId="35" borderId="56" xfId="50" applyFont="1" applyFill="1" applyBorder="1" applyAlignment="1" applyProtection="1">
      <alignment horizontal="center" vertical="center" shrinkToFit="1"/>
      <protection hidden="1"/>
    </xf>
    <xf numFmtId="0" fontId="76" fillId="35" borderId="56" xfId="50" applyFont="1" applyFill="1" applyBorder="1" applyAlignment="1" applyProtection="1">
      <alignment horizontal="center" vertical="center" shrinkToFit="1"/>
      <protection hidden="1"/>
    </xf>
    <xf numFmtId="186" fontId="17" fillId="38" borderId="57" xfId="51" applyNumberFormat="1" applyFont="1" applyFill="1" applyBorder="1" applyAlignment="1" applyProtection="1">
      <alignment horizontal="left" vertical="center" shrinkToFit="1"/>
      <protection locked="0"/>
    </xf>
    <xf numFmtId="0" fontId="4" fillId="35" borderId="57" xfId="50" applyFont="1" applyFill="1" applyBorder="1" applyAlignment="1" applyProtection="1">
      <alignment horizontal="center" vertical="center" shrinkToFit="1"/>
      <protection locked="0"/>
    </xf>
    <xf numFmtId="0" fontId="75" fillId="35" borderId="57" xfId="50" applyFont="1" applyFill="1" applyBorder="1" applyAlignment="1" applyProtection="1">
      <alignment horizontal="center" vertical="center" shrinkToFit="1"/>
      <protection hidden="1"/>
    </xf>
    <xf numFmtId="0" fontId="76" fillId="35" borderId="57" xfId="50" applyFont="1" applyFill="1" applyBorder="1" applyAlignment="1" applyProtection="1">
      <alignment horizontal="center" vertical="center" shrinkToFit="1"/>
      <protection hidden="1"/>
    </xf>
    <xf numFmtId="186" fontId="17" fillId="38" borderId="58" xfId="51" applyNumberFormat="1" applyFont="1" applyFill="1" applyBorder="1" applyAlignment="1" applyProtection="1">
      <alignment horizontal="left" vertical="center" shrinkToFit="1"/>
      <protection locked="0"/>
    </xf>
    <xf numFmtId="0" fontId="4" fillId="35" borderId="58" xfId="50" applyFont="1" applyFill="1" applyBorder="1" applyAlignment="1" applyProtection="1">
      <alignment horizontal="center" vertical="center" shrinkToFit="1"/>
      <protection locked="0"/>
    </xf>
    <xf numFmtId="0" fontId="75" fillId="35" borderId="58" xfId="50" applyFont="1" applyFill="1" applyBorder="1" applyAlignment="1" applyProtection="1">
      <alignment horizontal="center" vertical="center" shrinkToFit="1"/>
      <protection hidden="1"/>
    </xf>
    <xf numFmtId="0" fontId="76" fillId="35" borderId="58" xfId="50" applyFont="1" applyFill="1" applyBorder="1" applyAlignment="1" applyProtection="1">
      <alignment horizontal="center" vertical="center" shrinkToFit="1"/>
      <protection hidden="1"/>
    </xf>
    <xf numFmtId="186" fontId="17" fillId="38" borderId="59" xfId="51" applyNumberFormat="1" applyFont="1" applyFill="1" applyBorder="1" applyAlignment="1" applyProtection="1">
      <alignment horizontal="left" vertical="center" shrinkToFit="1"/>
      <protection locked="0"/>
    </xf>
    <xf numFmtId="0" fontId="4" fillId="35" borderId="59" xfId="50" applyFont="1" applyFill="1" applyBorder="1" applyAlignment="1" applyProtection="1">
      <alignment horizontal="center" vertical="center" shrinkToFit="1"/>
      <protection locked="0"/>
    </xf>
    <xf numFmtId="0" fontId="75" fillId="35" borderId="59" xfId="50" applyFont="1" applyFill="1" applyBorder="1" applyAlignment="1" applyProtection="1">
      <alignment horizontal="center" vertical="center" shrinkToFit="1"/>
      <protection hidden="1"/>
    </xf>
    <xf numFmtId="0" fontId="76" fillId="35" borderId="59" xfId="50" applyFont="1" applyFill="1" applyBorder="1" applyAlignment="1" applyProtection="1">
      <alignment horizontal="center" vertical="center" shrinkToFit="1"/>
      <protection hidden="1"/>
    </xf>
    <xf numFmtId="0" fontId="0" fillId="38" borderId="0" xfId="0" applyNumberFormat="1" applyFill="1" applyBorder="1" applyAlignment="1">
      <alignment horizontal="left" vertical="center" shrinkToFit="1"/>
    </xf>
    <xf numFmtId="0" fontId="77" fillId="41" borderId="0" xfId="0" applyFont="1" applyFill="1" applyBorder="1" applyAlignment="1">
      <alignment horizontal="center" vertical="center"/>
    </xf>
    <xf numFmtId="0" fontId="44" fillId="41" borderId="0" xfId="0" applyFont="1" applyFill="1" applyBorder="1" applyAlignment="1">
      <alignment vertical="center"/>
    </xf>
    <xf numFmtId="0" fontId="50" fillId="41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6" fillId="35" borderId="16" xfId="50" applyFont="1" applyFill="1" applyBorder="1" applyAlignment="1">
      <alignment horizontal="center" vertical="center"/>
      <protection/>
    </xf>
    <xf numFmtId="0" fontId="0" fillId="38" borderId="16" xfId="0" applyFill="1" applyBorder="1" applyAlignment="1">
      <alignment vertical="center"/>
    </xf>
    <xf numFmtId="0" fontId="16" fillId="35" borderId="54" xfId="50" applyFont="1" applyFill="1" applyBorder="1" applyAlignment="1" applyProtection="1">
      <alignment horizontal="center" vertical="center" shrinkToFit="1"/>
      <protection hidden="1"/>
    </xf>
    <xf numFmtId="0" fontId="16" fillId="35" borderId="55" xfId="50" applyFont="1" applyFill="1" applyBorder="1" applyAlignment="1" applyProtection="1">
      <alignment horizontal="center" vertical="center" shrinkToFit="1"/>
      <protection hidden="1"/>
    </xf>
    <xf numFmtId="0" fontId="16" fillId="35" borderId="56" xfId="50" applyFont="1" applyFill="1" applyBorder="1" applyAlignment="1" applyProtection="1">
      <alignment horizontal="center" vertical="center" shrinkToFit="1"/>
      <protection hidden="1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16" fillId="35" borderId="58" xfId="50" applyFont="1" applyFill="1" applyBorder="1" applyAlignment="1" applyProtection="1">
      <alignment horizontal="center" vertical="center" shrinkToFit="1"/>
      <protection hidden="1"/>
    </xf>
    <xf numFmtId="0" fontId="16" fillId="35" borderId="59" xfId="50" applyFont="1" applyFill="1" applyBorder="1" applyAlignment="1" applyProtection="1">
      <alignment horizontal="center" vertical="center" shrinkToFit="1"/>
      <protection hidden="1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6" fillId="34" borderId="58" xfId="50" applyFont="1" applyFill="1" applyBorder="1" applyAlignment="1" applyProtection="1">
      <alignment horizontal="left" vertical="center" wrapText="1"/>
      <protection locked="0"/>
    </xf>
    <xf numFmtId="0" fontId="6" fillId="34" borderId="55" xfId="50" applyFont="1" applyFill="1" applyBorder="1" applyAlignment="1" applyProtection="1">
      <alignment horizontal="left" vertical="center" wrapText="1"/>
      <protection locked="0"/>
    </xf>
    <xf numFmtId="0" fontId="6" fillId="34" borderId="59" xfId="50" applyFont="1" applyFill="1" applyBorder="1" applyAlignment="1" applyProtection="1">
      <alignment horizontal="left" vertical="center" wrapText="1"/>
      <protection locked="0"/>
    </xf>
    <xf numFmtId="0" fontId="6" fillId="34" borderId="57" xfId="50" applyFont="1" applyFill="1" applyBorder="1" applyAlignment="1" applyProtection="1">
      <alignment horizontal="left" vertical="center" wrapText="1"/>
      <protection locked="0"/>
    </xf>
    <xf numFmtId="0" fontId="6" fillId="34" borderId="56" xfId="50" applyFont="1" applyFill="1" applyBorder="1" applyAlignment="1" applyProtection="1">
      <alignment horizontal="left" vertical="center" wrapText="1"/>
      <protection locked="0"/>
    </xf>
    <xf numFmtId="186" fontId="15" fillId="38" borderId="58" xfId="51" applyNumberFormat="1" applyFont="1" applyFill="1" applyBorder="1" applyAlignment="1" applyProtection="1">
      <alignment horizontal="center" vertical="center" wrapText="1"/>
      <protection locked="0"/>
    </xf>
    <xf numFmtId="186" fontId="15" fillId="38" borderId="55" xfId="51" applyNumberFormat="1" applyFont="1" applyFill="1" applyBorder="1" applyAlignment="1" applyProtection="1">
      <alignment horizontal="center" vertical="center" wrapText="1"/>
      <protection locked="0"/>
    </xf>
    <xf numFmtId="186" fontId="15" fillId="38" borderId="59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16" fillId="35" borderId="57" xfId="50" applyFont="1" applyFill="1" applyBorder="1" applyAlignment="1" applyProtection="1">
      <alignment horizontal="center" vertical="center" shrinkToFit="1"/>
      <protection hidden="1"/>
    </xf>
    <xf numFmtId="186" fontId="15" fillId="38" borderId="58" xfId="51" applyNumberFormat="1" applyFont="1" applyFill="1" applyBorder="1" applyAlignment="1" applyProtection="1">
      <alignment horizontal="left" vertical="center" wrapText="1"/>
      <protection locked="0"/>
    </xf>
    <xf numFmtId="186" fontId="15" fillId="38" borderId="55" xfId="51" applyNumberFormat="1" applyFont="1" applyFill="1" applyBorder="1" applyAlignment="1" applyProtection="1">
      <alignment horizontal="left" vertical="center" wrapText="1"/>
      <protection locked="0"/>
    </xf>
    <xf numFmtId="186" fontId="15" fillId="38" borderId="59" xfId="51" applyNumberFormat="1" applyFont="1" applyFill="1" applyBorder="1" applyAlignment="1" applyProtection="1">
      <alignment horizontal="left" vertical="center" wrapText="1"/>
      <protection locked="0"/>
    </xf>
    <xf numFmtId="186" fontId="15" fillId="38" borderId="57" xfId="51" applyNumberFormat="1" applyFont="1" applyFill="1" applyBorder="1" applyAlignment="1" applyProtection="1">
      <alignment horizontal="left" vertical="center" wrapText="1"/>
      <protection locked="0"/>
    </xf>
    <xf numFmtId="186" fontId="15" fillId="38" borderId="56" xfId="51" applyNumberFormat="1" applyFont="1" applyFill="1" applyBorder="1" applyAlignment="1" applyProtection="1">
      <alignment horizontal="left" vertical="center" wrapText="1"/>
      <protection locked="0"/>
    </xf>
    <xf numFmtId="186" fontId="15" fillId="38" borderId="57" xfId="51" applyNumberFormat="1" applyFont="1" applyFill="1" applyBorder="1" applyAlignment="1" applyProtection="1">
      <alignment horizontal="center" vertical="center" wrapText="1"/>
      <protection locked="0"/>
    </xf>
    <xf numFmtId="186" fontId="15" fillId="38" borderId="56" xfId="51" applyNumberFormat="1" applyFont="1" applyFill="1" applyBorder="1" applyAlignment="1" applyProtection="1">
      <alignment horizontal="center" vertical="center" wrapText="1"/>
      <protection locked="0"/>
    </xf>
    <xf numFmtId="0" fontId="15" fillId="39" borderId="58" xfId="0" applyFont="1" applyFill="1" applyBorder="1" applyAlignment="1" applyProtection="1">
      <alignment horizontal="center" vertical="center" wrapText="1"/>
      <protection locked="0"/>
    </xf>
    <xf numFmtId="0" fontId="15" fillId="39" borderId="55" xfId="0" applyFont="1" applyFill="1" applyBorder="1" applyAlignment="1" applyProtection="1">
      <alignment horizontal="center" vertical="center" wrapText="1"/>
      <protection locked="0"/>
    </xf>
    <xf numFmtId="0" fontId="15" fillId="39" borderId="59" xfId="0" applyFont="1" applyFill="1" applyBorder="1" applyAlignment="1" applyProtection="1">
      <alignment horizontal="center" vertical="center" wrapText="1"/>
      <protection locked="0"/>
    </xf>
    <xf numFmtId="1" fontId="15" fillId="39" borderId="58" xfId="0" applyNumberFormat="1" applyFont="1" applyFill="1" applyBorder="1" applyAlignment="1" applyProtection="1">
      <alignment horizontal="center" vertical="center" wrapText="1"/>
      <protection locked="0"/>
    </xf>
    <xf numFmtId="1" fontId="15" fillId="39" borderId="55" xfId="0" applyNumberFormat="1" applyFont="1" applyFill="1" applyBorder="1" applyAlignment="1" applyProtection="1">
      <alignment horizontal="center" vertical="center" wrapText="1"/>
      <protection locked="0"/>
    </xf>
    <xf numFmtId="1" fontId="15" fillId="39" borderId="59" xfId="0" applyNumberFormat="1" applyFont="1" applyFill="1" applyBorder="1" applyAlignment="1" applyProtection="1">
      <alignment horizontal="center" vertical="center" wrapText="1"/>
      <protection locked="0"/>
    </xf>
    <xf numFmtId="1" fontId="15" fillId="39" borderId="57" xfId="0" applyNumberFormat="1" applyFont="1" applyFill="1" applyBorder="1" applyAlignment="1" applyProtection="1">
      <alignment horizontal="center" vertical="center" wrapText="1"/>
      <protection locked="0"/>
    </xf>
    <xf numFmtId="1" fontId="15" fillId="39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57" xfId="0" applyFont="1" applyFill="1" applyBorder="1" applyAlignment="1" applyProtection="1">
      <alignment horizontal="center" vertical="center" wrapText="1"/>
      <protection locked="0"/>
    </xf>
    <xf numFmtId="0" fontId="15" fillId="39" borderId="56" xfId="0" applyFont="1" applyFill="1" applyBorder="1" applyAlignment="1" applyProtection="1">
      <alignment horizontal="center" vertical="center" wrapText="1"/>
      <protection locked="0"/>
    </xf>
    <xf numFmtId="0" fontId="15" fillId="39" borderId="58" xfId="0" applyFont="1" applyFill="1" applyBorder="1" applyAlignment="1" applyProtection="1">
      <alignment horizontal="left" vertical="center" wrapText="1"/>
      <protection locked="0"/>
    </xf>
    <xf numFmtId="0" fontId="15" fillId="39" borderId="55" xfId="0" applyFont="1" applyFill="1" applyBorder="1" applyAlignment="1" applyProtection="1">
      <alignment horizontal="left" vertical="center" wrapText="1"/>
      <protection locked="0"/>
    </xf>
    <xf numFmtId="0" fontId="15" fillId="39" borderId="59" xfId="0" applyFont="1" applyFill="1" applyBorder="1" applyAlignment="1" applyProtection="1">
      <alignment horizontal="left" vertical="center" wrapText="1"/>
      <protection locked="0"/>
    </xf>
    <xf numFmtId="0" fontId="15" fillId="39" borderId="57" xfId="0" applyFont="1" applyFill="1" applyBorder="1" applyAlignment="1" applyProtection="1">
      <alignment horizontal="left" vertical="center" wrapText="1"/>
      <protection locked="0"/>
    </xf>
    <xf numFmtId="0" fontId="15" fillId="39" borderId="56" xfId="0" applyFont="1" applyFill="1" applyBorder="1" applyAlignment="1" applyProtection="1">
      <alignment horizontal="left" vertical="center" wrapText="1"/>
      <protection locked="0"/>
    </xf>
    <xf numFmtId="0" fontId="7" fillId="34" borderId="60" xfId="50" applyFont="1" applyFill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34" borderId="0" xfId="50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34" borderId="58" xfId="50" applyFont="1" applyFill="1" applyBorder="1" applyAlignment="1" applyProtection="1">
      <alignment horizontal="center" vertical="center" shrinkToFit="1"/>
      <protection hidden="1"/>
    </xf>
    <xf numFmtId="0" fontId="4" fillId="34" borderId="55" xfId="50" applyFont="1" applyFill="1" applyBorder="1" applyAlignment="1" applyProtection="1">
      <alignment horizontal="center" vertical="center" shrinkToFit="1"/>
      <protection hidden="1"/>
    </xf>
    <xf numFmtId="0" fontId="4" fillId="34" borderId="59" xfId="50" applyFont="1" applyFill="1" applyBorder="1" applyAlignment="1" applyProtection="1">
      <alignment horizontal="center" vertical="center" shrinkToFit="1"/>
      <protection hidden="1"/>
    </xf>
    <xf numFmtId="0" fontId="4" fillId="34" borderId="57" xfId="50" applyFont="1" applyFill="1" applyBorder="1" applyAlignment="1" applyProtection="1">
      <alignment horizontal="center" vertical="center" shrinkToFit="1"/>
      <protection hidden="1"/>
    </xf>
    <xf numFmtId="0" fontId="4" fillId="34" borderId="56" xfId="5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35" borderId="0" xfId="50" applyFont="1" applyFill="1" applyBorder="1" applyAlignment="1">
      <alignment horizontal="center" vertical="center"/>
      <protection/>
    </xf>
    <xf numFmtId="0" fontId="7" fillId="34" borderId="0" xfId="50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183" fontId="14" fillId="35" borderId="0" xfId="50" applyNumberFormat="1" applyFont="1" applyFill="1" applyBorder="1" applyAlignment="1" applyProtection="1">
      <alignment horizontal="left" vertical="center"/>
      <protection hidden="1"/>
    </xf>
    <xf numFmtId="183" fontId="13" fillId="0" borderId="0" xfId="0" applyNumberFormat="1" applyFont="1" applyAlignment="1">
      <alignment horizontal="left" vertical="center"/>
    </xf>
    <xf numFmtId="0" fontId="23" fillId="34" borderId="40" xfId="50" applyFont="1" applyFill="1" applyBorder="1" applyAlignment="1">
      <alignment vertical="center" shrinkToFit="1"/>
      <protection/>
    </xf>
    <xf numFmtId="0" fontId="24" fillId="0" borderId="40" xfId="0" applyFont="1" applyBorder="1" applyAlignment="1">
      <alignment vertical="center" shrinkToFit="1"/>
    </xf>
    <xf numFmtId="0" fontId="24" fillId="0" borderId="41" xfId="0" applyFont="1" applyBorder="1" applyAlignment="1">
      <alignment vertical="center" shrinkToFit="1"/>
    </xf>
    <xf numFmtId="0" fontId="55" fillId="42" borderId="21" xfId="0" applyFont="1" applyFill="1" applyBorder="1" applyAlignment="1" applyProtection="1">
      <alignment horizontal="center"/>
      <protection hidden="1"/>
    </xf>
    <xf numFmtId="0" fontId="55" fillId="42" borderId="22" xfId="0" applyFont="1" applyFill="1" applyBorder="1" applyAlignment="1" applyProtection="1">
      <alignment horizontal="center"/>
      <protection hidden="1"/>
    </xf>
    <xf numFmtId="0" fontId="55" fillId="42" borderId="63" xfId="0" applyFont="1" applyFill="1" applyBorder="1" applyAlignment="1" applyProtection="1">
      <alignment horizontal="center"/>
      <protection hidden="1"/>
    </xf>
    <xf numFmtId="0" fontId="55" fillId="42" borderId="64" xfId="0" applyFont="1" applyFill="1" applyBorder="1" applyAlignment="1" applyProtection="1">
      <alignment horizontal="center"/>
      <protection hidden="1"/>
    </xf>
    <xf numFmtId="180" fontId="26" fillId="0" borderId="36" xfId="0" applyNumberFormat="1" applyFont="1" applyBorder="1" applyAlignment="1">
      <alignment horizontal="center" vertical="center" shrinkToFit="1"/>
    </xf>
    <xf numFmtId="0" fontId="6" fillId="35" borderId="16" xfId="50" applyFont="1" applyFill="1" applyBorder="1" applyAlignment="1">
      <alignment horizontal="center" vertical="center"/>
      <protection/>
    </xf>
    <xf numFmtId="0" fontId="0" fillId="38" borderId="16" xfId="0" applyFill="1" applyBorder="1" applyAlignment="1">
      <alignment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12" fillId="0" borderId="33" xfId="0" applyFont="1" applyBorder="1" applyAlignment="1">
      <alignment horizontal="center" vertical="center" shrinkToFit="1"/>
    </xf>
    <xf numFmtId="0" fontId="1" fillId="0" borderId="0" xfId="5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4" fillId="0" borderId="0" xfId="50" applyFont="1" applyFill="1" applyBorder="1" applyAlignment="1" applyProtection="1">
      <alignment vertical="center"/>
      <protection locked="0"/>
    </xf>
    <xf numFmtId="0" fontId="4" fillId="35" borderId="0" xfId="50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6" fillId="34" borderId="14" xfId="50" applyFont="1" applyFill="1" applyBorder="1" applyAlignment="1">
      <alignment horizontal="center" textRotation="90" wrapText="1"/>
      <protection/>
    </xf>
    <xf numFmtId="0" fontId="6" fillId="34" borderId="19" xfId="50" applyFont="1" applyFill="1" applyBorder="1" applyAlignment="1">
      <alignment horizontal="center" textRotation="90" wrapText="1"/>
      <protection/>
    </xf>
    <xf numFmtId="0" fontId="5" fillId="0" borderId="19" xfId="0" applyFont="1" applyBorder="1" applyAlignment="1">
      <alignment horizontal="center" textRotation="90" wrapText="1"/>
    </xf>
    <xf numFmtId="0" fontId="5" fillId="0" borderId="65" xfId="0" applyFont="1" applyBorder="1" applyAlignment="1">
      <alignment horizontal="center" textRotation="90" wrapText="1"/>
    </xf>
    <xf numFmtId="0" fontId="78" fillId="43" borderId="0" xfId="5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25" fillId="0" borderId="12" xfId="0" applyFont="1" applyBorder="1" applyAlignment="1">
      <alignment horizontal="center" shrinkToFit="1"/>
    </xf>
    <xf numFmtId="0" fontId="25" fillId="0" borderId="13" xfId="0" applyFont="1" applyBorder="1" applyAlignment="1">
      <alignment horizontal="center"/>
    </xf>
    <xf numFmtId="0" fontId="6" fillId="34" borderId="54" xfId="50" applyFont="1" applyFill="1" applyBorder="1" applyAlignment="1" applyProtection="1">
      <alignment horizontal="left" vertical="center" wrapText="1"/>
      <protection locked="0"/>
    </xf>
    <xf numFmtId="0" fontId="79" fillId="35" borderId="0" xfId="50" applyFont="1" applyFill="1" applyBorder="1" applyAlignment="1">
      <alignment horizontal="right" vertical="center" shrinkToFit="1"/>
      <protection/>
    </xf>
    <xf numFmtId="0" fontId="80" fillId="38" borderId="0" xfId="0" applyFont="1" applyFill="1" applyBorder="1" applyAlignment="1">
      <alignment vertical="center" shrinkToFit="1"/>
    </xf>
    <xf numFmtId="0" fontId="9" fillId="34" borderId="12" xfId="50" applyFont="1" applyFill="1" applyBorder="1" applyAlignment="1">
      <alignment horizontal="center" vertical="center"/>
      <protection/>
    </xf>
    <xf numFmtId="0" fontId="9" fillId="35" borderId="0" xfId="50" applyFont="1" applyFill="1" applyBorder="1" applyAlignment="1">
      <alignment horizontal="center" vertical="center"/>
      <protection/>
    </xf>
    <xf numFmtId="0" fontId="9" fillId="34" borderId="11" xfId="50" applyFont="1" applyFill="1" applyBorder="1" applyAlignment="1">
      <alignment horizontal="center" vertical="center"/>
      <protection/>
    </xf>
    <xf numFmtId="0" fontId="7" fillId="34" borderId="12" xfId="50" applyFont="1" applyFill="1" applyBorder="1" applyAlignment="1">
      <alignment horizontal="right" vertical="center" shrinkToFit="1"/>
      <protection/>
    </xf>
    <xf numFmtId="0" fontId="7" fillId="35" borderId="0" xfId="50" applyFont="1" applyFill="1" applyBorder="1" applyAlignment="1">
      <alignment horizontal="right" vertical="center" shrinkToFit="1"/>
      <protection/>
    </xf>
    <xf numFmtId="0" fontId="14" fillId="0" borderId="0" xfId="50" applyFont="1" applyFill="1" applyBorder="1" applyAlignment="1" applyProtection="1">
      <alignment vertical="center" shrinkToFit="1"/>
      <protection locked="0"/>
    </xf>
    <xf numFmtId="0" fontId="20" fillId="34" borderId="35" xfId="50" applyFont="1" applyFill="1" applyBorder="1" applyAlignment="1">
      <alignment horizontal="right" vertical="center" shrinkToFit="1"/>
      <protection/>
    </xf>
    <xf numFmtId="0" fontId="5" fillId="0" borderId="36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 shrinkToFit="1"/>
    </xf>
    <xf numFmtId="0" fontId="81" fillId="35" borderId="0" xfId="50" applyFont="1" applyFill="1" applyBorder="1" applyAlignment="1" applyProtection="1">
      <alignment horizontal="center" vertical="center" shrinkToFit="1"/>
      <protection locked="0"/>
    </xf>
    <xf numFmtId="0" fontId="82" fillId="38" borderId="0" xfId="0" applyFont="1" applyFill="1" applyBorder="1" applyAlignment="1">
      <alignment horizontal="center" vertical="center" shrinkToFit="1"/>
    </xf>
    <xf numFmtId="0" fontId="81" fillId="35" borderId="0" xfId="5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50" applyFont="1" applyFill="1" applyBorder="1" applyAlignment="1">
      <alignment vertical="center"/>
      <protection/>
    </xf>
    <xf numFmtId="0" fontId="0" fillId="0" borderId="40" xfId="0" applyBorder="1" applyAlignment="1">
      <alignment vertical="center"/>
    </xf>
    <xf numFmtId="0" fontId="7" fillId="34" borderId="35" xfId="50" applyFont="1" applyFill="1" applyBorder="1" applyAlignment="1">
      <alignment horizontal="center" vertical="center" shrinkToFit="1"/>
      <protection/>
    </xf>
    <xf numFmtId="0" fontId="0" fillId="0" borderId="36" xfId="0" applyFont="1" applyBorder="1" applyAlignment="1">
      <alignment horizontal="center" vertical="center" shrinkToFit="1"/>
    </xf>
    <xf numFmtId="0" fontId="20" fillId="34" borderId="35" xfId="50" applyFont="1" applyFill="1" applyBorder="1" applyAlignment="1">
      <alignment horizontal="right" vertical="center" shrinkToFit="1"/>
      <protection/>
    </xf>
    <xf numFmtId="0" fontId="21" fillId="0" borderId="36" xfId="0" applyFont="1" applyBorder="1" applyAlignment="1">
      <alignment horizontal="right" shrinkToFit="1"/>
    </xf>
    <xf numFmtId="0" fontId="5" fillId="0" borderId="33" xfId="0" applyFont="1" applyBorder="1" applyAlignment="1">
      <alignment horizontal="right" shrinkToFit="1"/>
    </xf>
    <xf numFmtId="0" fontId="4" fillId="34" borderId="14" xfId="50" applyFont="1" applyFill="1" applyBorder="1" applyAlignment="1">
      <alignment horizontal="center" vertical="center" textRotation="90" shrinkToFit="1"/>
      <protection/>
    </xf>
    <xf numFmtId="0" fontId="0" fillId="0" borderId="1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10" fillId="34" borderId="16" xfId="50" applyFont="1" applyFill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80" fontId="8" fillId="0" borderId="66" xfId="0" applyNumberFormat="1" applyFont="1" applyBorder="1" applyAlignment="1">
      <alignment horizontal="center" vertical="center" shrinkToFit="1"/>
    </xf>
    <xf numFmtId="180" fontId="8" fillId="0" borderId="36" xfId="0" applyNumberFormat="1" applyFont="1" applyBorder="1" applyAlignment="1">
      <alignment horizontal="center" vertical="center" shrinkToFit="1"/>
    </xf>
    <xf numFmtId="180" fontId="8" fillId="0" borderId="67" xfId="0" applyNumberFormat="1" applyFont="1" applyBorder="1" applyAlignment="1">
      <alignment horizontal="center" vertical="center" shrinkToFit="1"/>
    </xf>
    <xf numFmtId="0" fontId="4" fillId="34" borderId="54" xfId="50" applyFont="1" applyFill="1" applyBorder="1" applyAlignment="1" applyProtection="1">
      <alignment horizontal="center" vertical="center" shrinkToFit="1"/>
      <protection hidden="1"/>
    </xf>
    <xf numFmtId="0" fontId="9" fillId="34" borderId="0" xfId="50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9" borderId="14" xfId="0" applyFont="1" applyFill="1" applyBorder="1" applyAlignment="1" applyProtection="1">
      <alignment horizontal="left" vertical="center" wrapText="1"/>
      <protection locked="0"/>
    </xf>
    <xf numFmtId="0" fontId="15" fillId="39" borderId="19" xfId="0" applyFont="1" applyFill="1" applyBorder="1" applyAlignment="1" applyProtection="1">
      <alignment horizontal="left" vertical="center" wrapText="1"/>
      <protection locked="0"/>
    </xf>
    <xf numFmtId="0" fontId="15" fillId="39" borderId="68" xfId="0" applyFont="1" applyFill="1" applyBorder="1" applyAlignment="1" applyProtection="1">
      <alignment horizontal="left" vertical="center" wrapText="1"/>
      <protection locked="0"/>
    </xf>
    <xf numFmtId="1" fontId="15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15" fillId="39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39" borderId="68" xfId="0" applyNumberFormat="1" applyFont="1" applyFill="1" applyBorder="1" applyAlignment="1" applyProtection="1">
      <alignment horizontal="center" vertical="center" wrapText="1"/>
      <protection locked="0"/>
    </xf>
    <xf numFmtId="186" fontId="15" fillId="38" borderId="14" xfId="51" applyNumberFormat="1" applyFont="1" applyFill="1" applyBorder="1" applyAlignment="1" applyProtection="1">
      <alignment horizontal="left" vertical="center" wrapText="1"/>
      <protection locked="0"/>
    </xf>
    <xf numFmtId="186" fontId="15" fillId="38" borderId="19" xfId="51" applyNumberFormat="1" applyFont="1" applyFill="1" applyBorder="1" applyAlignment="1" applyProtection="1">
      <alignment horizontal="left" vertical="center" wrapText="1"/>
      <protection locked="0"/>
    </xf>
    <xf numFmtId="186" fontId="15" fillId="38" borderId="68" xfId="51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rmal_TMVE_SIF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28"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 val="0"/>
        <i val="0"/>
        <name val="Cambria"/>
        <color rgb="FFFF0000"/>
      </font>
      <fill>
        <patternFill>
          <bgColor theme="0"/>
        </patternFill>
      </fill>
    </dxf>
    <dxf>
      <font>
        <b val="0"/>
        <i val="0"/>
        <name val="Cambria"/>
        <color rgb="FFFF0000"/>
      </font>
      <fill>
        <patternFill>
          <bgColor theme="0"/>
        </patternFill>
      </fill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name val="Cambria"/>
        <color rgb="FFFF000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u val="none"/>
        <strike val="0"/>
        <name val="Cambria"/>
        <color rgb="FFFF0000"/>
      </font>
      <fill>
        <patternFill patternType="solid">
          <fgColor indexed="65"/>
          <bgColor theme="6" tint="0.5999600291252136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name val="Cambria"/>
        <color rgb="FFFF000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 val="0"/>
        <i val="0"/>
        <color rgb="FFFF0000"/>
      </font>
      <fill>
        <patternFill>
          <bgColor theme="0"/>
        </patternFill>
      </fill>
      <border/>
    </dxf>
    <dxf>
      <font>
        <color rgb="FFFF0000"/>
      </font>
      <border/>
    </dxf>
    <dxf>
      <font>
        <u val="none"/>
        <strike val="0"/>
        <color rgb="FFFF0000"/>
      </font>
      <fill>
        <patternFill patternType="solid">
          <fgColor indexed="65"/>
          <bgColor theme="6" tint="0.5999600291252136"/>
        </patternFill>
      </fill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2:DC158"/>
  <sheetViews>
    <sheetView showZeros="0" tabSelected="1" zoomScalePageLayoutView="0" workbookViewId="0" topLeftCell="A1">
      <pane xSplit="6" ySplit="10" topLeftCell="G2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97" sqref="E97:F97"/>
    </sheetView>
  </sheetViews>
  <sheetFormatPr defaultColWidth="0" defaultRowHeight="12" customHeight="1" zeroHeight="1"/>
  <cols>
    <col min="1" max="1" width="1.12109375" style="2" customWidth="1"/>
    <col min="2" max="2" width="3.625" style="11" customWidth="1"/>
    <col min="3" max="3" width="18.375" style="2" customWidth="1"/>
    <col min="4" max="4" width="15.375" style="2" customWidth="1"/>
    <col min="5" max="5" width="12.875" style="2" customWidth="1"/>
    <col min="6" max="6" width="14.625" style="2" customWidth="1"/>
    <col min="7" max="11" width="2.75390625" style="2" hidden="1" customWidth="1"/>
    <col min="12" max="42" width="3.00390625" style="2" customWidth="1"/>
    <col min="43" max="43" width="4.75390625" style="2" customWidth="1"/>
    <col min="44" max="44" width="5.125" style="2" hidden="1" customWidth="1"/>
    <col min="45" max="45" width="4.875" style="2" customWidth="1"/>
    <col min="46" max="46" width="16.625" style="2" customWidth="1"/>
    <col min="47" max="47" width="0.875" style="2" customWidth="1"/>
    <col min="48" max="48" width="14.625" style="2" customWidth="1"/>
    <col min="49" max="59" width="15.75390625" style="2" hidden="1" customWidth="1"/>
    <col min="60" max="60" width="8.875" style="2" hidden="1" customWidth="1"/>
    <col min="61" max="63" width="9.125" style="2" hidden="1" customWidth="1"/>
    <col min="64" max="64" width="14.125" style="2" hidden="1" customWidth="1"/>
    <col min="65" max="65" width="14.25390625" style="2" hidden="1" customWidth="1"/>
    <col min="66" max="71" width="9.125" style="2" hidden="1" customWidth="1"/>
    <col min="72" max="106" width="3.375" style="2" hidden="1" customWidth="1"/>
    <col min="107" max="107" width="3.00390625" style="2" hidden="1" customWidth="1"/>
    <col min="108" max="16384" width="9.125" style="2" hidden="1" customWidth="1"/>
  </cols>
  <sheetData>
    <row r="1" ht="12" customHeight="1"/>
    <row r="2" spans="2:48" ht="15.75">
      <c r="B2" s="257" t="s">
        <v>55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1"/>
      <c r="AV2" s="250"/>
    </row>
    <row r="3" spans="2:48" ht="5.25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1"/>
      <c r="AU3" s="1"/>
      <c r="AV3" s="251"/>
    </row>
    <row r="4" spans="2:48" ht="11.25" customHeight="1">
      <c r="B4" s="260" t="s">
        <v>33</v>
      </c>
      <c r="C4" s="261"/>
      <c r="D4" s="262" t="s">
        <v>73</v>
      </c>
      <c r="E4" s="262"/>
      <c r="F4" s="262"/>
      <c r="G4" s="262"/>
      <c r="H4" s="262"/>
      <c r="I4" s="262"/>
      <c r="J4" s="262"/>
      <c r="K4" s="262"/>
      <c r="L4" s="46"/>
      <c r="M4" s="46"/>
      <c r="N4" s="46"/>
      <c r="O4" s="46"/>
      <c r="P4" s="46"/>
      <c r="Q4" s="46"/>
      <c r="R4" s="46"/>
      <c r="S4" s="46"/>
      <c r="T4" s="46"/>
      <c r="U4" s="3"/>
      <c r="V4" s="3"/>
      <c r="W4" s="3"/>
      <c r="X4" s="3"/>
      <c r="Y4" s="3"/>
      <c r="Z4" s="3"/>
      <c r="AA4" s="3"/>
      <c r="AB4" s="3"/>
      <c r="AC4" s="255" t="s">
        <v>35</v>
      </c>
      <c r="AD4" s="256"/>
      <c r="AE4" s="256"/>
      <c r="AF4" s="256"/>
      <c r="AG4" s="256"/>
      <c r="AH4" s="268">
        <v>9</v>
      </c>
      <c r="AI4" s="267"/>
      <c r="AJ4" s="267"/>
      <c r="AK4" s="150"/>
      <c r="AL4" s="78"/>
      <c r="AM4" s="78"/>
      <c r="AN4" s="79"/>
      <c r="AO4" s="263" t="s">
        <v>42</v>
      </c>
      <c r="AP4" s="264"/>
      <c r="AQ4" s="264"/>
      <c r="AR4" s="265"/>
      <c r="AS4" s="72">
        <v>5</v>
      </c>
      <c r="AT4" s="252" t="s">
        <v>56</v>
      </c>
      <c r="AU4" s="1"/>
      <c r="AV4" s="251"/>
    </row>
    <row r="5" spans="2:60" ht="13.5" thickBot="1">
      <c r="B5" s="8"/>
      <c r="C5" s="3"/>
      <c r="D5" s="269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3"/>
      <c r="V5" s="3"/>
      <c r="W5" s="3"/>
      <c r="X5" s="3"/>
      <c r="Y5" s="3"/>
      <c r="Z5" s="3"/>
      <c r="AA5" s="3"/>
      <c r="AB5" s="3"/>
      <c r="AC5" s="255" t="s">
        <v>41</v>
      </c>
      <c r="AD5" s="256"/>
      <c r="AE5" s="256"/>
      <c r="AF5" s="256"/>
      <c r="AG5" s="256"/>
      <c r="AH5" s="266">
        <v>2016</v>
      </c>
      <c r="AI5" s="267"/>
      <c r="AJ5" s="267"/>
      <c r="AK5" s="80"/>
      <c r="AL5" s="80"/>
      <c r="AM5" s="80"/>
      <c r="AN5" s="81"/>
      <c r="AO5" s="273" t="s">
        <v>36</v>
      </c>
      <c r="AP5" s="274"/>
      <c r="AQ5" s="274"/>
      <c r="AR5" s="275"/>
      <c r="AS5" s="73">
        <v>2021</v>
      </c>
      <c r="AT5" s="253"/>
      <c r="AU5" s="1"/>
      <c r="AV5" s="251"/>
      <c r="BH5" s="96" t="b">
        <v>1</v>
      </c>
    </row>
    <row r="6" spans="2:107" ht="15.75" customHeight="1" hidden="1" thickBot="1">
      <c r="B6" s="14"/>
      <c r="C6" s="15"/>
      <c r="D6" s="15"/>
      <c r="E6" s="15"/>
      <c r="F6" s="15"/>
      <c r="G6" s="15">
        <f>CY6</f>
        <v>2</v>
      </c>
      <c r="H6" s="15">
        <f>CZ6</f>
        <v>3</v>
      </c>
      <c r="I6" s="15">
        <f>DA6</f>
        <v>4</v>
      </c>
      <c r="J6" s="15">
        <f>DB6</f>
        <v>5</v>
      </c>
      <c r="K6" s="15">
        <f>DC6</f>
        <v>6</v>
      </c>
      <c r="L6" s="16">
        <f>WEEKDAY(BM13,2)</f>
        <v>6</v>
      </c>
      <c r="M6" s="16">
        <f>IF(L6&gt;6,1,L6+1)</f>
        <v>7</v>
      </c>
      <c r="N6" s="16">
        <f aca="true" t="shared" si="0" ref="N6:AP6">IF(M6&gt;6,1,M6+1)</f>
        <v>1</v>
      </c>
      <c r="O6" s="16">
        <f t="shared" si="0"/>
        <v>2</v>
      </c>
      <c r="P6" s="16">
        <f t="shared" si="0"/>
        <v>3</v>
      </c>
      <c r="Q6" s="16">
        <f t="shared" si="0"/>
        <v>4</v>
      </c>
      <c r="R6" s="16">
        <f t="shared" si="0"/>
        <v>5</v>
      </c>
      <c r="S6" s="16">
        <f t="shared" si="0"/>
        <v>6</v>
      </c>
      <c r="T6" s="16">
        <f t="shared" si="0"/>
        <v>7</v>
      </c>
      <c r="U6" s="16">
        <f t="shared" si="0"/>
        <v>1</v>
      </c>
      <c r="V6" s="16">
        <f t="shared" si="0"/>
        <v>2</v>
      </c>
      <c r="W6" s="16">
        <f t="shared" si="0"/>
        <v>3</v>
      </c>
      <c r="X6" s="16">
        <f t="shared" si="0"/>
        <v>4</v>
      </c>
      <c r="Y6" s="16">
        <f t="shared" si="0"/>
        <v>5</v>
      </c>
      <c r="Z6" s="16">
        <f t="shared" si="0"/>
        <v>6</v>
      </c>
      <c r="AA6" s="16">
        <f t="shared" si="0"/>
        <v>7</v>
      </c>
      <c r="AB6" s="16">
        <f t="shared" si="0"/>
        <v>1</v>
      </c>
      <c r="AC6" s="44">
        <f t="shared" si="0"/>
        <v>2</v>
      </c>
      <c r="AD6" s="44">
        <f t="shared" si="0"/>
        <v>3</v>
      </c>
      <c r="AE6" s="44">
        <f t="shared" si="0"/>
        <v>4</v>
      </c>
      <c r="AF6" s="44">
        <f t="shared" si="0"/>
        <v>5</v>
      </c>
      <c r="AG6" s="44">
        <f t="shared" si="0"/>
        <v>6</v>
      </c>
      <c r="AH6" s="44">
        <f t="shared" si="0"/>
        <v>7</v>
      </c>
      <c r="AI6" s="44">
        <f t="shared" si="0"/>
        <v>1</v>
      </c>
      <c r="AJ6" s="44">
        <f t="shared" si="0"/>
        <v>2</v>
      </c>
      <c r="AK6" s="16">
        <f t="shared" si="0"/>
        <v>3</v>
      </c>
      <c r="AL6" s="16">
        <f t="shared" si="0"/>
        <v>4</v>
      </c>
      <c r="AM6" s="16">
        <f t="shared" si="0"/>
        <v>5</v>
      </c>
      <c r="AN6" s="16">
        <f t="shared" si="0"/>
        <v>6</v>
      </c>
      <c r="AO6" s="16">
        <f t="shared" si="0"/>
        <v>7</v>
      </c>
      <c r="AP6" s="16">
        <f t="shared" si="0"/>
        <v>1</v>
      </c>
      <c r="AQ6" s="5"/>
      <c r="AR6" s="5"/>
      <c r="AS6" s="5"/>
      <c r="AT6" s="13"/>
      <c r="AU6" s="1"/>
      <c r="AV6" s="251"/>
      <c r="BY6" s="16">
        <f>WEEKDAY(BM30,2)</f>
        <v>4</v>
      </c>
      <c r="BZ6" s="16">
        <f aca="true" t="shared" si="1" ref="BZ6:DC6">IF(BY6&gt;6,1,BY6+1)</f>
        <v>5</v>
      </c>
      <c r="CA6" s="16">
        <f t="shared" si="1"/>
        <v>6</v>
      </c>
      <c r="CB6" s="16">
        <f t="shared" si="1"/>
        <v>7</v>
      </c>
      <c r="CC6" s="16">
        <f t="shared" si="1"/>
        <v>1</v>
      </c>
      <c r="CD6" s="16">
        <f t="shared" si="1"/>
        <v>2</v>
      </c>
      <c r="CE6" s="16">
        <f t="shared" si="1"/>
        <v>3</v>
      </c>
      <c r="CF6" s="16">
        <f t="shared" si="1"/>
        <v>4</v>
      </c>
      <c r="CG6" s="16">
        <f t="shared" si="1"/>
        <v>5</v>
      </c>
      <c r="CH6" s="16">
        <f t="shared" si="1"/>
        <v>6</v>
      </c>
      <c r="CI6" s="16">
        <f t="shared" si="1"/>
        <v>7</v>
      </c>
      <c r="CJ6" s="16">
        <f t="shared" si="1"/>
        <v>1</v>
      </c>
      <c r="CK6" s="16">
        <f t="shared" si="1"/>
        <v>2</v>
      </c>
      <c r="CL6" s="16">
        <f t="shared" si="1"/>
        <v>3</v>
      </c>
      <c r="CM6" s="16">
        <f t="shared" si="1"/>
        <v>4</v>
      </c>
      <c r="CN6" s="16">
        <f t="shared" si="1"/>
        <v>5</v>
      </c>
      <c r="CO6" s="16">
        <f t="shared" si="1"/>
        <v>6</v>
      </c>
      <c r="CP6" s="16">
        <f t="shared" si="1"/>
        <v>7</v>
      </c>
      <c r="CQ6" s="16">
        <f t="shared" si="1"/>
        <v>1</v>
      </c>
      <c r="CR6" s="16">
        <f t="shared" si="1"/>
        <v>2</v>
      </c>
      <c r="CS6" s="16">
        <f t="shared" si="1"/>
        <v>3</v>
      </c>
      <c r="CT6" s="16">
        <f t="shared" si="1"/>
        <v>4</v>
      </c>
      <c r="CU6" s="16">
        <f t="shared" si="1"/>
        <v>5</v>
      </c>
      <c r="CV6" s="16">
        <f t="shared" si="1"/>
        <v>6</v>
      </c>
      <c r="CW6" s="16">
        <f t="shared" si="1"/>
        <v>7</v>
      </c>
      <c r="CX6" s="16">
        <f t="shared" si="1"/>
        <v>1</v>
      </c>
      <c r="CY6" s="16">
        <f t="shared" si="1"/>
        <v>2</v>
      </c>
      <c r="CZ6" s="16">
        <f t="shared" si="1"/>
        <v>3</v>
      </c>
      <c r="DA6" s="16">
        <f t="shared" si="1"/>
        <v>4</v>
      </c>
      <c r="DB6" s="16">
        <f t="shared" si="1"/>
        <v>5</v>
      </c>
      <c r="DC6" s="16">
        <f t="shared" si="1"/>
        <v>6</v>
      </c>
    </row>
    <row r="7" spans="2:107" ht="12" customHeight="1">
      <c r="B7" s="271" t="s">
        <v>1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46" t="s">
        <v>48</v>
      </c>
      <c r="AR7" s="246" t="s">
        <v>49</v>
      </c>
      <c r="AS7" s="246" t="s">
        <v>47</v>
      </c>
      <c r="AT7" s="242" t="s">
        <v>53</v>
      </c>
      <c r="AU7" s="1"/>
      <c r="AV7" s="251"/>
      <c r="BY7" s="203" t="s">
        <v>1</v>
      </c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5"/>
    </row>
    <row r="8" spans="2:107" ht="24" customHeight="1">
      <c r="B8" s="276" t="s">
        <v>0</v>
      </c>
      <c r="C8" s="279" t="s">
        <v>34</v>
      </c>
      <c r="D8" s="279"/>
      <c r="E8" s="279"/>
      <c r="F8" s="280"/>
      <c r="G8" s="282" t="str">
        <f>INDEX(BK28:BK39,AH4)</f>
        <v>Eylül</v>
      </c>
      <c r="H8" s="283"/>
      <c r="I8" s="283"/>
      <c r="J8" s="283"/>
      <c r="K8" s="284"/>
      <c r="L8" s="229" t="str">
        <f>INDEX(BK11:BK90,AS4)</f>
        <v>Mayıs</v>
      </c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47"/>
      <c r="AR8" s="248"/>
      <c r="AS8" s="248"/>
      <c r="AT8" s="243"/>
      <c r="AU8" s="1"/>
      <c r="AV8" s="95"/>
      <c r="BY8" s="9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91"/>
    </row>
    <row r="9" spans="2:107" ht="50.25" customHeight="1">
      <c r="B9" s="277"/>
      <c r="C9" s="281"/>
      <c r="D9" s="281"/>
      <c r="E9" s="281"/>
      <c r="F9" s="281"/>
      <c r="G9" s="76" t="str">
        <f>IF(G10="","",CY9)</f>
        <v>Salı</v>
      </c>
      <c r="H9" s="68" t="str">
        <f>IF(H10="","",CZ9)</f>
        <v>Çarşamba</v>
      </c>
      <c r="I9" s="68" t="str">
        <f>IF(I10="","",DA9)</f>
        <v>Perşembe</v>
      </c>
      <c r="J9" s="68" t="str">
        <f>IF(J10="","",DB9)</f>
        <v>Cuma</v>
      </c>
      <c r="K9" s="74">
        <f>IF(K10="","",DC9)</f>
      </c>
      <c r="L9" s="17" t="str">
        <f aca="true" t="shared" si="2" ref="L9:AP9">VLOOKUP(L6,$BL$17:$BM$23,2)</f>
        <v>Cumartesi</v>
      </c>
      <c r="M9" s="17" t="str">
        <f t="shared" si="2"/>
        <v>Pazar</v>
      </c>
      <c r="N9" s="17" t="str">
        <f t="shared" si="2"/>
        <v>Pazartesi</v>
      </c>
      <c r="O9" s="17" t="str">
        <f t="shared" si="2"/>
        <v>Salı</v>
      </c>
      <c r="P9" s="17" t="str">
        <f t="shared" si="2"/>
        <v>Çarşamba</v>
      </c>
      <c r="Q9" s="17" t="str">
        <f t="shared" si="2"/>
        <v>Perşembe</v>
      </c>
      <c r="R9" s="17" t="str">
        <f t="shared" si="2"/>
        <v>Cuma</v>
      </c>
      <c r="S9" s="17" t="str">
        <f t="shared" si="2"/>
        <v>Cumartesi</v>
      </c>
      <c r="T9" s="17" t="str">
        <f t="shared" si="2"/>
        <v>Pazar</v>
      </c>
      <c r="U9" s="17" t="str">
        <f t="shared" si="2"/>
        <v>Pazartesi</v>
      </c>
      <c r="V9" s="17" t="str">
        <f t="shared" si="2"/>
        <v>Salı</v>
      </c>
      <c r="W9" s="17" t="str">
        <f t="shared" si="2"/>
        <v>Çarşamba</v>
      </c>
      <c r="X9" s="17" t="str">
        <f t="shared" si="2"/>
        <v>Perşembe</v>
      </c>
      <c r="Y9" s="17" t="str">
        <f t="shared" si="2"/>
        <v>Cuma</v>
      </c>
      <c r="Z9" s="17" t="str">
        <f t="shared" si="2"/>
        <v>Cumartesi</v>
      </c>
      <c r="AA9" s="17" t="str">
        <f t="shared" si="2"/>
        <v>Pazar</v>
      </c>
      <c r="AB9" s="17" t="str">
        <f t="shared" si="2"/>
        <v>Pazartesi</v>
      </c>
      <c r="AC9" s="17" t="str">
        <f t="shared" si="2"/>
        <v>Salı</v>
      </c>
      <c r="AD9" s="17" t="str">
        <f t="shared" si="2"/>
        <v>Çarşamba</v>
      </c>
      <c r="AE9" s="17" t="str">
        <f t="shared" si="2"/>
        <v>Perşembe</v>
      </c>
      <c r="AF9" s="17" t="str">
        <f t="shared" si="2"/>
        <v>Cuma</v>
      </c>
      <c r="AG9" s="17" t="str">
        <f t="shared" si="2"/>
        <v>Cumartesi</v>
      </c>
      <c r="AH9" s="17" t="str">
        <f t="shared" si="2"/>
        <v>Pazar</v>
      </c>
      <c r="AI9" s="17" t="str">
        <f t="shared" si="2"/>
        <v>Pazartesi</v>
      </c>
      <c r="AJ9" s="17" t="str">
        <f t="shared" si="2"/>
        <v>Salı</v>
      </c>
      <c r="AK9" s="17" t="str">
        <f t="shared" si="2"/>
        <v>Çarşamba</v>
      </c>
      <c r="AL9" s="17" t="str">
        <f t="shared" si="2"/>
        <v>Perşembe</v>
      </c>
      <c r="AM9" s="17" t="str">
        <f t="shared" si="2"/>
        <v>Cuma</v>
      </c>
      <c r="AN9" s="17" t="str">
        <f t="shared" si="2"/>
        <v>Cumartesi</v>
      </c>
      <c r="AO9" s="17" t="str">
        <f t="shared" si="2"/>
        <v>Pazar</v>
      </c>
      <c r="AP9" s="66" t="str">
        <f t="shared" si="2"/>
        <v>Pazartesi</v>
      </c>
      <c r="AQ9" s="248"/>
      <c r="AR9" s="248"/>
      <c r="AS9" s="248"/>
      <c r="AT9" s="244"/>
      <c r="AU9" s="1"/>
      <c r="AV9" s="1"/>
      <c r="BI9" s="42" t="s">
        <v>17</v>
      </c>
      <c r="BJ9" s="4" t="s">
        <v>18</v>
      </c>
      <c r="BY9" s="92" t="str">
        <f aca="true" t="shared" si="3" ref="BY9:DC9">VLOOKUP(BY6,$BL$32:$BM$38,2)</f>
        <v>Perşembe</v>
      </c>
      <c r="BZ9" s="17" t="str">
        <f t="shared" si="3"/>
        <v>Cuma</v>
      </c>
      <c r="CA9" s="17" t="str">
        <f t="shared" si="3"/>
        <v>Cumartesi</v>
      </c>
      <c r="CB9" s="17" t="str">
        <f t="shared" si="3"/>
        <v>Pazar</v>
      </c>
      <c r="CC9" s="17" t="str">
        <f t="shared" si="3"/>
        <v>Pazartesi</v>
      </c>
      <c r="CD9" s="17" t="str">
        <f t="shared" si="3"/>
        <v>Salı</v>
      </c>
      <c r="CE9" s="17" t="str">
        <f t="shared" si="3"/>
        <v>Çarşamba</v>
      </c>
      <c r="CF9" s="17" t="str">
        <f t="shared" si="3"/>
        <v>Perşembe</v>
      </c>
      <c r="CG9" s="17" t="str">
        <f t="shared" si="3"/>
        <v>Cuma</v>
      </c>
      <c r="CH9" s="17" t="str">
        <f t="shared" si="3"/>
        <v>Cumartesi</v>
      </c>
      <c r="CI9" s="17" t="str">
        <f t="shared" si="3"/>
        <v>Pazar</v>
      </c>
      <c r="CJ9" s="17" t="str">
        <f t="shared" si="3"/>
        <v>Pazartesi</v>
      </c>
      <c r="CK9" s="17" t="str">
        <f t="shared" si="3"/>
        <v>Salı</v>
      </c>
      <c r="CL9" s="17" t="str">
        <f t="shared" si="3"/>
        <v>Çarşamba</v>
      </c>
      <c r="CM9" s="17" t="str">
        <f t="shared" si="3"/>
        <v>Perşembe</v>
      </c>
      <c r="CN9" s="17" t="str">
        <f t="shared" si="3"/>
        <v>Cuma</v>
      </c>
      <c r="CO9" s="17" t="str">
        <f t="shared" si="3"/>
        <v>Cumartesi</v>
      </c>
      <c r="CP9" s="17" t="str">
        <f t="shared" si="3"/>
        <v>Pazar</v>
      </c>
      <c r="CQ9" s="17" t="str">
        <f t="shared" si="3"/>
        <v>Pazartesi</v>
      </c>
      <c r="CR9" s="17" t="str">
        <f t="shared" si="3"/>
        <v>Salı</v>
      </c>
      <c r="CS9" s="17" t="str">
        <f t="shared" si="3"/>
        <v>Çarşamba</v>
      </c>
      <c r="CT9" s="17" t="str">
        <f t="shared" si="3"/>
        <v>Perşembe</v>
      </c>
      <c r="CU9" s="17" t="str">
        <f t="shared" si="3"/>
        <v>Cuma</v>
      </c>
      <c r="CV9" s="17" t="str">
        <f t="shared" si="3"/>
        <v>Cumartesi</v>
      </c>
      <c r="CW9" s="17" t="str">
        <f t="shared" si="3"/>
        <v>Pazar</v>
      </c>
      <c r="CX9" s="17" t="str">
        <f t="shared" si="3"/>
        <v>Pazartesi</v>
      </c>
      <c r="CY9" s="17" t="str">
        <f t="shared" si="3"/>
        <v>Salı</v>
      </c>
      <c r="CZ9" s="17" t="str">
        <f t="shared" si="3"/>
        <v>Çarşamba</v>
      </c>
      <c r="DA9" s="17" t="str">
        <f t="shared" si="3"/>
        <v>Perşembe</v>
      </c>
      <c r="DB9" s="17" t="str">
        <f t="shared" si="3"/>
        <v>Cuma</v>
      </c>
      <c r="DC9" s="93" t="str">
        <f t="shared" si="3"/>
        <v>Cumartesi</v>
      </c>
    </row>
    <row r="10" spans="2:107" ht="16.5" customHeight="1" thickBot="1">
      <c r="B10" s="278"/>
      <c r="C10" s="69" t="s">
        <v>45</v>
      </c>
      <c r="D10" s="69" t="s">
        <v>54</v>
      </c>
      <c r="E10" s="69" t="s">
        <v>46</v>
      </c>
      <c r="F10" s="70" t="s">
        <v>50</v>
      </c>
      <c r="G10" s="77">
        <f>CY10</f>
        <v>27</v>
      </c>
      <c r="H10" s="64">
        <f>CZ10</f>
        <v>28</v>
      </c>
      <c r="I10" s="64">
        <f>DA10</f>
        <v>29</v>
      </c>
      <c r="J10" s="64">
        <f>DB10</f>
        <v>30</v>
      </c>
      <c r="K10" s="75">
        <f>DC10</f>
      </c>
      <c r="L10" s="65">
        <v>1</v>
      </c>
      <c r="M10" s="64">
        <f aca="true" t="shared" si="4" ref="M10:AP10">IF(OR((L10=$BM$12),L10=""),"",L10+1)</f>
        <v>2</v>
      </c>
      <c r="N10" s="64">
        <f t="shared" si="4"/>
        <v>3</v>
      </c>
      <c r="O10" s="64">
        <f t="shared" si="4"/>
        <v>4</v>
      </c>
      <c r="P10" s="64">
        <f t="shared" si="4"/>
        <v>5</v>
      </c>
      <c r="Q10" s="64">
        <f t="shared" si="4"/>
        <v>6</v>
      </c>
      <c r="R10" s="64">
        <f t="shared" si="4"/>
        <v>7</v>
      </c>
      <c r="S10" s="64">
        <f t="shared" si="4"/>
        <v>8</v>
      </c>
      <c r="T10" s="64">
        <f t="shared" si="4"/>
        <v>9</v>
      </c>
      <c r="U10" s="64">
        <f t="shared" si="4"/>
        <v>10</v>
      </c>
      <c r="V10" s="64">
        <f t="shared" si="4"/>
        <v>11</v>
      </c>
      <c r="W10" s="64">
        <f t="shared" si="4"/>
        <v>12</v>
      </c>
      <c r="X10" s="64">
        <f t="shared" si="4"/>
        <v>13</v>
      </c>
      <c r="Y10" s="64">
        <f t="shared" si="4"/>
        <v>14</v>
      </c>
      <c r="Z10" s="64">
        <f t="shared" si="4"/>
        <v>15</v>
      </c>
      <c r="AA10" s="64">
        <f t="shared" si="4"/>
        <v>16</v>
      </c>
      <c r="AB10" s="64">
        <f t="shared" si="4"/>
        <v>17</v>
      </c>
      <c r="AC10" s="64">
        <f t="shared" si="4"/>
        <v>18</v>
      </c>
      <c r="AD10" s="64">
        <f t="shared" si="4"/>
        <v>19</v>
      </c>
      <c r="AE10" s="64">
        <f t="shared" si="4"/>
        <v>20</v>
      </c>
      <c r="AF10" s="64">
        <f t="shared" si="4"/>
        <v>21</v>
      </c>
      <c r="AG10" s="64">
        <f t="shared" si="4"/>
        <v>22</v>
      </c>
      <c r="AH10" s="64">
        <f t="shared" si="4"/>
        <v>23</v>
      </c>
      <c r="AI10" s="64">
        <f t="shared" si="4"/>
        <v>24</v>
      </c>
      <c r="AJ10" s="64">
        <f t="shared" si="4"/>
        <v>25</v>
      </c>
      <c r="AK10" s="64">
        <f t="shared" si="4"/>
        <v>26</v>
      </c>
      <c r="AL10" s="64">
        <f t="shared" si="4"/>
        <v>27</v>
      </c>
      <c r="AM10" s="64">
        <f t="shared" si="4"/>
        <v>28</v>
      </c>
      <c r="AN10" s="64">
        <f t="shared" si="4"/>
        <v>29</v>
      </c>
      <c r="AO10" s="64">
        <f t="shared" si="4"/>
        <v>30</v>
      </c>
      <c r="AP10" s="67">
        <f t="shared" si="4"/>
        <v>31</v>
      </c>
      <c r="AQ10" s="249"/>
      <c r="AR10" s="249"/>
      <c r="AS10" s="249"/>
      <c r="AT10" s="245"/>
      <c r="AU10" s="1"/>
      <c r="AV10" s="1"/>
      <c r="BY10" s="94">
        <v>1</v>
      </c>
      <c r="BZ10" s="18">
        <f>IF(OR((BY10=$BM$29),BY10=""),"",BY10+1)</f>
        <v>2</v>
      </c>
      <c r="CA10" s="18">
        <f aca="true" t="shared" si="5" ref="CA10:DC10">IF(OR((BZ10=$BM$29),BZ10=""),"",BZ10+1)</f>
        <v>3</v>
      </c>
      <c r="CB10" s="18">
        <f t="shared" si="5"/>
        <v>4</v>
      </c>
      <c r="CC10" s="18">
        <f t="shared" si="5"/>
        <v>5</v>
      </c>
      <c r="CD10" s="18">
        <f t="shared" si="5"/>
        <v>6</v>
      </c>
      <c r="CE10" s="18">
        <f t="shared" si="5"/>
        <v>7</v>
      </c>
      <c r="CF10" s="18">
        <f t="shared" si="5"/>
        <v>8</v>
      </c>
      <c r="CG10" s="18">
        <f t="shared" si="5"/>
        <v>9</v>
      </c>
      <c r="CH10" s="18">
        <f t="shared" si="5"/>
        <v>10</v>
      </c>
      <c r="CI10" s="18">
        <f t="shared" si="5"/>
        <v>11</v>
      </c>
      <c r="CJ10" s="18">
        <f t="shared" si="5"/>
        <v>12</v>
      </c>
      <c r="CK10" s="18">
        <f t="shared" si="5"/>
        <v>13</v>
      </c>
      <c r="CL10" s="18">
        <f t="shared" si="5"/>
        <v>14</v>
      </c>
      <c r="CM10" s="18">
        <f t="shared" si="5"/>
        <v>15</v>
      </c>
      <c r="CN10" s="18">
        <f t="shared" si="5"/>
        <v>16</v>
      </c>
      <c r="CO10" s="18">
        <f t="shared" si="5"/>
        <v>17</v>
      </c>
      <c r="CP10" s="18">
        <f t="shared" si="5"/>
        <v>18</v>
      </c>
      <c r="CQ10" s="18">
        <f t="shared" si="5"/>
        <v>19</v>
      </c>
      <c r="CR10" s="18">
        <f t="shared" si="5"/>
        <v>20</v>
      </c>
      <c r="CS10" s="18">
        <f t="shared" si="5"/>
        <v>21</v>
      </c>
      <c r="CT10" s="18">
        <f t="shared" si="5"/>
        <v>22</v>
      </c>
      <c r="CU10" s="18">
        <f t="shared" si="5"/>
        <v>23</v>
      </c>
      <c r="CV10" s="18">
        <f t="shared" si="5"/>
        <v>24</v>
      </c>
      <c r="CW10" s="18">
        <f t="shared" si="5"/>
        <v>25</v>
      </c>
      <c r="CX10" s="18">
        <f t="shared" si="5"/>
        <v>26</v>
      </c>
      <c r="CY10" s="18">
        <f t="shared" si="5"/>
        <v>27</v>
      </c>
      <c r="CZ10" s="18">
        <f t="shared" si="5"/>
        <v>28</v>
      </c>
      <c r="DA10" s="18">
        <f t="shared" si="5"/>
        <v>29</v>
      </c>
      <c r="DB10" s="18">
        <f t="shared" si="5"/>
        <v>30</v>
      </c>
      <c r="DC10" s="41">
        <f t="shared" si="5"/>
      </c>
    </row>
    <row r="11" spans="2:67" ht="10.5" customHeight="1" thickTop="1">
      <c r="B11" s="285">
        <f>IF(C11="","",1)</f>
      </c>
      <c r="C11" s="289"/>
      <c r="D11" s="292"/>
      <c r="E11" s="295"/>
      <c r="F11" s="125" t="s">
        <v>52</v>
      </c>
      <c r="G11" s="126"/>
      <c r="H11" s="126"/>
      <c r="I11" s="126"/>
      <c r="J11" s="126"/>
      <c r="K11" s="126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8">
        <f aca="true" t="shared" si="6" ref="AQ11:AQ74">SUM(L11:AP11)</f>
        <v>0</v>
      </c>
      <c r="AR11" s="129">
        <f aca="true" t="shared" si="7" ref="AR11:AR74">SUM(G11:K11)</f>
        <v>0</v>
      </c>
      <c r="AS11" s="157">
        <f>SUM(AQ11:AQ16)</f>
        <v>0</v>
      </c>
      <c r="AT11" s="254"/>
      <c r="AU11" s="1"/>
      <c r="AV11" s="1"/>
      <c r="BI11" s="19">
        <v>1</v>
      </c>
      <c r="BJ11" s="20">
        <v>2010</v>
      </c>
      <c r="BK11" s="21" t="s">
        <v>6</v>
      </c>
      <c r="BL11" s="23" t="s">
        <v>19</v>
      </c>
      <c r="BM11" s="24" t="str">
        <f>CHOOSE(AS4,"OCAK","ŞUBAT","MART","NİSAN","MAYIS","HAZİRAN","TEMMUZ","AĞUSTOS","EYLÜL","EKİM","KASIM","ARALIK")</f>
        <v>MAYIS</v>
      </c>
      <c r="BN11" s="225" t="s">
        <v>17</v>
      </c>
      <c r="BO11" s="226"/>
    </row>
    <row r="12" spans="2:67" ht="10.5" customHeight="1">
      <c r="B12" s="209"/>
      <c r="C12" s="290"/>
      <c r="D12" s="293"/>
      <c r="E12" s="296"/>
      <c r="F12" s="130" t="s">
        <v>59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2">
        <f t="shared" si="6"/>
        <v>0</v>
      </c>
      <c r="AR12" s="133">
        <f t="shared" si="7"/>
        <v>0</v>
      </c>
      <c r="AS12" s="158"/>
      <c r="AT12" s="171"/>
      <c r="AU12" s="1"/>
      <c r="AV12" s="1"/>
      <c r="BI12" s="19">
        <v>2</v>
      </c>
      <c r="BJ12" s="20">
        <v>2011</v>
      </c>
      <c r="BK12" s="21" t="s">
        <v>7</v>
      </c>
      <c r="BL12" s="25" t="s">
        <v>20</v>
      </c>
      <c r="BM12" s="26">
        <f>VLOOKUP(BM11,BN12:BO23,2,0)</f>
        <v>31</v>
      </c>
      <c r="BN12" s="27" t="s">
        <v>6</v>
      </c>
      <c r="BO12" s="28">
        <v>31</v>
      </c>
    </row>
    <row r="13" spans="2:67" ht="10.5" customHeight="1">
      <c r="B13" s="209"/>
      <c r="C13" s="290"/>
      <c r="D13" s="293"/>
      <c r="E13" s="296"/>
      <c r="F13" s="130" t="s">
        <v>60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2">
        <f t="shared" si="6"/>
        <v>0</v>
      </c>
      <c r="AR13" s="133">
        <f t="shared" si="7"/>
        <v>0</v>
      </c>
      <c r="AS13" s="158"/>
      <c r="AT13" s="171"/>
      <c r="AU13" s="1"/>
      <c r="AV13" s="1"/>
      <c r="BI13" s="19">
        <v>3</v>
      </c>
      <c r="BJ13" s="20">
        <v>2012</v>
      </c>
      <c r="BK13" s="21" t="s">
        <v>8</v>
      </c>
      <c r="BL13" s="25" t="s">
        <v>21</v>
      </c>
      <c r="BM13" s="29" t="str">
        <f>CONCATENATE(BM11,AS5)</f>
        <v>MAYIS2021</v>
      </c>
      <c r="BN13" s="27" t="s">
        <v>7</v>
      </c>
      <c r="BO13" s="28">
        <f>IF(ROUND((AS4/4),1)=(AS4/4),29,28)</f>
        <v>28</v>
      </c>
    </row>
    <row r="14" spans="2:67" ht="10.5" customHeight="1">
      <c r="B14" s="209"/>
      <c r="C14" s="290"/>
      <c r="D14" s="293"/>
      <c r="E14" s="296"/>
      <c r="F14" s="130" t="s">
        <v>64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2">
        <f t="shared" si="6"/>
        <v>0</v>
      </c>
      <c r="AR14" s="133">
        <f t="shared" si="7"/>
        <v>0</v>
      </c>
      <c r="AS14" s="158"/>
      <c r="AT14" s="171"/>
      <c r="AU14" s="1"/>
      <c r="AV14" s="1"/>
      <c r="BI14" s="19">
        <v>4</v>
      </c>
      <c r="BJ14" s="20">
        <v>2013</v>
      </c>
      <c r="BK14" s="21" t="s">
        <v>9</v>
      </c>
      <c r="BL14" s="25" t="s">
        <v>22</v>
      </c>
      <c r="BM14" s="26" t="str">
        <f>CHOOSE(AS4+1,"OCAK","ŞUBAT","MART","NİSAN","MAYIS","HAZİRAN","TEMMUZ","AĞUSTOS","EYLÜL","EKİM","KASIM","ARALIK","OCAK")</f>
        <v>HAZİRAN</v>
      </c>
      <c r="BN14" s="27" t="s">
        <v>8</v>
      </c>
      <c r="BO14" s="28">
        <v>31</v>
      </c>
    </row>
    <row r="15" spans="2:67" ht="10.5" customHeight="1" thickBot="1">
      <c r="B15" s="209"/>
      <c r="C15" s="290"/>
      <c r="D15" s="293"/>
      <c r="E15" s="296"/>
      <c r="F15" s="130" t="s">
        <v>65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2">
        <f t="shared" si="6"/>
        <v>0</v>
      </c>
      <c r="AR15" s="133">
        <f t="shared" si="7"/>
        <v>0</v>
      </c>
      <c r="AS15" s="158"/>
      <c r="AT15" s="171"/>
      <c r="AU15" s="1"/>
      <c r="AV15" s="1"/>
      <c r="BI15" s="19">
        <v>5</v>
      </c>
      <c r="BJ15" s="20">
        <v>2014</v>
      </c>
      <c r="BK15" s="21" t="s">
        <v>10</v>
      </c>
      <c r="BL15" s="30" t="s">
        <v>23</v>
      </c>
      <c r="BM15" s="31" t="str">
        <f>IF(BM11="ARALIK",CONCATENATE(BM14,AS4+1),CONCATENATE(BM14,AS5))</f>
        <v>HAZİRAN2021</v>
      </c>
      <c r="BN15" s="27" t="s">
        <v>9</v>
      </c>
      <c r="BO15" s="28">
        <v>30</v>
      </c>
    </row>
    <row r="16" spans="2:67" ht="10.5" customHeight="1" thickBot="1" thickTop="1">
      <c r="B16" s="212"/>
      <c r="C16" s="291"/>
      <c r="D16" s="294"/>
      <c r="E16" s="297"/>
      <c r="F16" s="134" t="s">
        <v>62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6">
        <f t="shared" si="6"/>
        <v>0</v>
      </c>
      <c r="AR16" s="137">
        <f t="shared" si="7"/>
        <v>0</v>
      </c>
      <c r="AS16" s="159"/>
      <c r="AT16" s="174"/>
      <c r="AU16" s="1"/>
      <c r="AV16" s="1"/>
      <c r="BI16" s="19">
        <v>6</v>
      </c>
      <c r="BJ16" s="20">
        <v>2015</v>
      </c>
      <c r="BK16" s="21" t="s">
        <v>11</v>
      </c>
      <c r="BL16" s="227" t="s">
        <v>24</v>
      </c>
      <c r="BM16" s="228"/>
      <c r="BN16" s="27" t="s">
        <v>10</v>
      </c>
      <c r="BO16" s="28">
        <v>31</v>
      </c>
    </row>
    <row r="17" spans="2:67" ht="10.5" customHeight="1">
      <c r="B17" s="208">
        <f>IF(C17="","",1+1)</f>
      </c>
      <c r="C17" s="198"/>
      <c r="D17" s="191"/>
      <c r="E17" s="181"/>
      <c r="F17" s="142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4">
        <f t="shared" si="6"/>
        <v>0</v>
      </c>
      <c r="AR17" s="145">
        <f t="shared" si="7"/>
        <v>0</v>
      </c>
      <c r="AS17" s="157">
        <f>SUM(AQ17:AQ22)</f>
        <v>0</v>
      </c>
      <c r="AT17" s="170"/>
      <c r="AU17" s="1"/>
      <c r="AV17" s="1"/>
      <c r="BI17" s="19">
        <v>7</v>
      </c>
      <c r="BJ17" s="20">
        <v>2016</v>
      </c>
      <c r="BK17" s="21" t="s">
        <v>5</v>
      </c>
      <c r="BL17" s="32">
        <v>1</v>
      </c>
      <c r="BM17" s="33" t="s">
        <v>25</v>
      </c>
      <c r="BN17" s="27" t="s">
        <v>11</v>
      </c>
      <c r="BO17" s="28">
        <v>30</v>
      </c>
    </row>
    <row r="18" spans="2:67" ht="10.5" customHeight="1">
      <c r="B18" s="209"/>
      <c r="C18" s="199"/>
      <c r="D18" s="192"/>
      <c r="E18" s="182"/>
      <c r="F18" s="130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2">
        <f t="shared" si="6"/>
        <v>0</v>
      </c>
      <c r="AR18" s="133">
        <f t="shared" si="7"/>
        <v>0</v>
      </c>
      <c r="AS18" s="158"/>
      <c r="AT18" s="171"/>
      <c r="AU18" s="1"/>
      <c r="AV18" s="1"/>
      <c r="BI18" s="19">
        <v>8</v>
      </c>
      <c r="BJ18" s="20">
        <v>2017</v>
      </c>
      <c r="BK18" s="21" t="s">
        <v>12</v>
      </c>
      <c r="BL18" s="32">
        <v>2</v>
      </c>
      <c r="BM18" s="33" t="s">
        <v>26</v>
      </c>
      <c r="BN18" s="27" t="s">
        <v>5</v>
      </c>
      <c r="BO18" s="28">
        <v>31</v>
      </c>
    </row>
    <row r="19" spans="2:67" ht="10.5" customHeight="1">
      <c r="B19" s="209"/>
      <c r="C19" s="199"/>
      <c r="D19" s="192"/>
      <c r="E19" s="182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>
        <f t="shared" si="6"/>
        <v>0</v>
      </c>
      <c r="AR19" s="133">
        <f t="shared" si="7"/>
        <v>0</v>
      </c>
      <c r="AS19" s="158"/>
      <c r="AT19" s="171"/>
      <c r="AU19" s="1"/>
      <c r="AV19" s="1"/>
      <c r="BI19" s="19">
        <v>9</v>
      </c>
      <c r="BJ19" s="20">
        <v>2018</v>
      </c>
      <c r="BK19" s="21" t="s">
        <v>13</v>
      </c>
      <c r="BL19" s="32">
        <v>3</v>
      </c>
      <c r="BM19" s="33" t="s">
        <v>27</v>
      </c>
      <c r="BN19" s="27" t="s">
        <v>12</v>
      </c>
      <c r="BO19" s="34">
        <v>31</v>
      </c>
    </row>
    <row r="20" spans="2:67" ht="10.5" customHeight="1">
      <c r="B20" s="209"/>
      <c r="C20" s="199"/>
      <c r="D20" s="192"/>
      <c r="E20" s="182"/>
      <c r="F20" s="130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2">
        <f t="shared" si="6"/>
        <v>0</v>
      </c>
      <c r="AR20" s="133">
        <f t="shared" si="7"/>
        <v>0</v>
      </c>
      <c r="AS20" s="158"/>
      <c r="AT20" s="171"/>
      <c r="AU20" s="1"/>
      <c r="AV20" s="1"/>
      <c r="BI20" s="19">
        <v>10</v>
      </c>
      <c r="BJ20" s="20">
        <v>2019</v>
      </c>
      <c r="BK20" s="21" t="s">
        <v>14</v>
      </c>
      <c r="BL20" s="32">
        <v>4</v>
      </c>
      <c r="BM20" s="33" t="s">
        <v>28</v>
      </c>
      <c r="BN20" s="27" t="s">
        <v>13</v>
      </c>
      <c r="BO20" s="34">
        <v>30</v>
      </c>
    </row>
    <row r="21" spans="2:67" ht="10.5" customHeight="1">
      <c r="B21" s="209"/>
      <c r="C21" s="199"/>
      <c r="D21" s="192"/>
      <c r="E21" s="182"/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2">
        <f t="shared" si="6"/>
        <v>0</v>
      </c>
      <c r="AR21" s="133">
        <f t="shared" si="7"/>
        <v>0</v>
      </c>
      <c r="AS21" s="158"/>
      <c r="AT21" s="171"/>
      <c r="AU21" s="1"/>
      <c r="AV21" s="1"/>
      <c r="BI21" s="19">
        <v>11</v>
      </c>
      <c r="BJ21" s="20">
        <v>2020</v>
      </c>
      <c r="BK21" s="21" t="s">
        <v>15</v>
      </c>
      <c r="BL21" s="32">
        <v>5</v>
      </c>
      <c r="BM21" s="33" t="s">
        <v>29</v>
      </c>
      <c r="BN21" s="27" t="s">
        <v>14</v>
      </c>
      <c r="BO21" s="34">
        <v>31</v>
      </c>
    </row>
    <row r="22" spans="2:67" ht="10.5" customHeight="1" thickBot="1">
      <c r="B22" s="210"/>
      <c r="C22" s="200"/>
      <c r="D22" s="193"/>
      <c r="E22" s="183"/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8">
        <f t="shared" si="6"/>
        <v>0</v>
      </c>
      <c r="AR22" s="149">
        <f t="shared" si="7"/>
        <v>0</v>
      </c>
      <c r="AS22" s="159"/>
      <c r="AT22" s="172"/>
      <c r="AU22" s="1"/>
      <c r="AV22" s="1"/>
      <c r="BI22" s="19">
        <v>12</v>
      </c>
      <c r="BJ22" s="20">
        <v>2021</v>
      </c>
      <c r="BK22" s="21" t="s">
        <v>16</v>
      </c>
      <c r="BL22" s="32">
        <v>6</v>
      </c>
      <c r="BM22" s="33" t="s">
        <v>30</v>
      </c>
      <c r="BN22" s="27" t="s">
        <v>15</v>
      </c>
      <c r="BO22" s="34">
        <v>30</v>
      </c>
    </row>
    <row r="23" spans="2:107" ht="10.5" customHeight="1" thickBot="1">
      <c r="B23" s="211">
        <f>IF(C23="","",2+1)</f>
      </c>
      <c r="C23" s="201"/>
      <c r="D23" s="194"/>
      <c r="E23" s="184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40">
        <f t="shared" si="6"/>
        <v>0</v>
      </c>
      <c r="AR23" s="141">
        <f t="shared" si="7"/>
        <v>0</v>
      </c>
      <c r="AS23" s="157">
        <f>SUM(AQ23:AQ28)</f>
        <v>0</v>
      </c>
      <c r="AT23" s="173"/>
      <c r="AU23" s="1"/>
      <c r="AV23" s="1"/>
      <c r="BI23" s="19"/>
      <c r="BJ23" s="20">
        <v>2022</v>
      </c>
      <c r="BK23" s="22" t="str">
        <f>INDEX(BK11:BK90,AS4)</f>
        <v>Mayıs</v>
      </c>
      <c r="BL23" s="35">
        <v>7</v>
      </c>
      <c r="BM23" s="36" t="s">
        <v>31</v>
      </c>
      <c r="BN23" s="37" t="s">
        <v>16</v>
      </c>
      <c r="BO23" s="38">
        <v>31</v>
      </c>
      <c r="BY23" s="16">
        <f>WEEKDAY(BM47,2)</f>
        <v>6</v>
      </c>
      <c r="BZ23" s="16">
        <f aca="true" t="shared" si="8" ref="BZ23:DC23">IF(BY23&gt;6,1,BY23+1)</f>
        <v>7</v>
      </c>
      <c r="CA23" s="16">
        <f t="shared" si="8"/>
        <v>1</v>
      </c>
      <c r="CB23" s="16">
        <f t="shared" si="8"/>
        <v>2</v>
      </c>
      <c r="CC23" s="16">
        <f t="shared" si="8"/>
        <v>3</v>
      </c>
      <c r="CD23" s="16">
        <f t="shared" si="8"/>
        <v>4</v>
      </c>
      <c r="CE23" s="16">
        <f t="shared" si="8"/>
        <v>5</v>
      </c>
      <c r="CF23" s="16">
        <f t="shared" si="8"/>
        <v>6</v>
      </c>
      <c r="CG23" s="16">
        <f t="shared" si="8"/>
        <v>7</v>
      </c>
      <c r="CH23" s="16">
        <f t="shared" si="8"/>
        <v>1</v>
      </c>
      <c r="CI23" s="16">
        <f t="shared" si="8"/>
        <v>2</v>
      </c>
      <c r="CJ23" s="16">
        <f t="shared" si="8"/>
        <v>3</v>
      </c>
      <c r="CK23" s="16">
        <f t="shared" si="8"/>
        <v>4</v>
      </c>
      <c r="CL23" s="16">
        <f t="shared" si="8"/>
        <v>5</v>
      </c>
      <c r="CM23" s="16">
        <f t="shared" si="8"/>
        <v>6</v>
      </c>
      <c r="CN23" s="16">
        <f t="shared" si="8"/>
        <v>7</v>
      </c>
      <c r="CO23" s="16">
        <f t="shared" si="8"/>
        <v>1</v>
      </c>
      <c r="CP23" s="16">
        <f t="shared" si="8"/>
        <v>2</v>
      </c>
      <c r="CQ23" s="16">
        <f t="shared" si="8"/>
        <v>3</v>
      </c>
      <c r="CR23" s="16">
        <f t="shared" si="8"/>
        <v>4</v>
      </c>
      <c r="CS23" s="16">
        <f t="shared" si="8"/>
        <v>5</v>
      </c>
      <c r="CT23" s="16">
        <f t="shared" si="8"/>
        <v>6</v>
      </c>
      <c r="CU23" s="16">
        <f t="shared" si="8"/>
        <v>7</v>
      </c>
      <c r="CV23" s="16">
        <f t="shared" si="8"/>
        <v>1</v>
      </c>
      <c r="CW23" s="16">
        <f t="shared" si="8"/>
        <v>2</v>
      </c>
      <c r="CX23" s="16">
        <f t="shared" si="8"/>
        <v>3</v>
      </c>
      <c r="CY23" s="16">
        <f t="shared" si="8"/>
        <v>4</v>
      </c>
      <c r="CZ23" s="16">
        <f t="shared" si="8"/>
        <v>5</v>
      </c>
      <c r="DA23" s="16">
        <f t="shared" si="8"/>
        <v>6</v>
      </c>
      <c r="DB23" s="16">
        <f t="shared" si="8"/>
        <v>7</v>
      </c>
      <c r="DC23" s="16">
        <f t="shared" si="8"/>
        <v>1</v>
      </c>
    </row>
    <row r="24" spans="2:107" ht="10.5" customHeight="1">
      <c r="B24" s="209"/>
      <c r="C24" s="199"/>
      <c r="D24" s="192"/>
      <c r="E24" s="182"/>
      <c r="F24" s="130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2">
        <f t="shared" si="6"/>
        <v>0</v>
      </c>
      <c r="AR24" s="133">
        <f t="shared" si="7"/>
        <v>0</v>
      </c>
      <c r="AS24" s="158"/>
      <c r="AT24" s="171"/>
      <c r="AU24" s="1"/>
      <c r="AV24" s="1"/>
      <c r="BI24" s="19"/>
      <c r="BJ24" s="20">
        <v>2014</v>
      </c>
      <c r="BK24" s="21"/>
      <c r="BL24" s="39"/>
      <c r="BM24" s="39"/>
      <c r="BN24" s="39"/>
      <c r="BO24" s="39"/>
      <c r="BY24" s="203" t="s">
        <v>1</v>
      </c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5"/>
    </row>
    <row r="25" spans="2:107" ht="10.5" customHeight="1">
      <c r="B25" s="209"/>
      <c r="C25" s="199"/>
      <c r="D25" s="192"/>
      <c r="E25" s="182"/>
      <c r="F25" s="13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2">
        <f t="shared" si="6"/>
        <v>0</v>
      </c>
      <c r="AR25" s="133">
        <f t="shared" si="7"/>
        <v>0</v>
      </c>
      <c r="AS25" s="158"/>
      <c r="AT25" s="171"/>
      <c r="AU25" s="1"/>
      <c r="AV25" s="1"/>
      <c r="BI25" s="19"/>
      <c r="BJ25" s="20">
        <v>2015</v>
      </c>
      <c r="BK25" s="21"/>
      <c r="BL25" s="39"/>
      <c r="BM25" s="39"/>
      <c r="BN25" s="39"/>
      <c r="BO25" s="39"/>
      <c r="BY25" s="9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91"/>
    </row>
    <row r="26" spans="2:107" ht="10.5" customHeight="1">
      <c r="B26" s="209"/>
      <c r="C26" s="199"/>
      <c r="D26" s="192"/>
      <c r="E26" s="182"/>
      <c r="F26" s="130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2">
        <f t="shared" si="6"/>
        <v>0</v>
      </c>
      <c r="AR26" s="133">
        <f t="shared" si="7"/>
        <v>0</v>
      </c>
      <c r="AS26" s="158"/>
      <c r="AT26" s="171"/>
      <c r="AU26" s="1"/>
      <c r="AV26" s="1"/>
      <c r="BI26" s="19"/>
      <c r="BJ26" s="20">
        <v>2016</v>
      </c>
      <c r="BK26" s="21"/>
      <c r="BL26" s="39"/>
      <c r="BM26" s="39"/>
      <c r="BN26" s="39"/>
      <c r="BO26" s="39"/>
      <c r="BY26" s="92" t="str">
        <f aca="true" t="shared" si="9" ref="BY26:DC26">VLOOKUP(BY23,$BL$32:$BM$38,2)</f>
        <v>Cumartesi</v>
      </c>
      <c r="BZ26" s="17" t="str">
        <f t="shared" si="9"/>
        <v>Pazar</v>
      </c>
      <c r="CA26" s="17" t="str">
        <f t="shared" si="9"/>
        <v>Pazartesi</v>
      </c>
      <c r="CB26" s="17" t="str">
        <f t="shared" si="9"/>
        <v>Salı</v>
      </c>
      <c r="CC26" s="17" t="str">
        <f t="shared" si="9"/>
        <v>Çarşamba</v>
      </c>
      <c r="CD26" s="17" t="str">
        <f t="shared" si="9"/>
        <v>Perşembe</v>
      </c>
      <c r="CE26" s="17" t="str">
        <f t="shared" si="9"/>
        <v>Cuma</v>
      </c>
      <c r="CF26" s="17" t="str">
        <f t="shared" si="9"/>
        <v>Cumartesi</v>
      </c>
      <c r="CG26" s="17" t="str">
        <f t="shared" si="9"/>
        <v>Pazar</v>
      </c>
      <c r="CH26" s="17" t="str">
        <f t="shared" si="9"/>
        <v>Pazartesi</v>
      </c>
      <c r="CI26" s="17" t="str">
        <f t="shared" si="9"/>
        <v>Salı</v>
      </c>
      <c r="CJ26" s="17" t="str">
        <f t="shared" si="9"/>
        <v>Çarşamba</v>
      </c>
      <c r="CK26" s="17" t="str">
        <f t="shared" si="9"/>
        <v>Perşembe</v>
      </c>
      <c r="CL26" s="17" t="str">
        <f t="shared" si="9"/>
        <v>Cuma</v>
      </c>
      <c r="CM26" s="17" t="str">
        <f t="shared" si="9"/>
        <v>Cumartesi</v>
      </c>
      <c r="CN26" s="17" t="str">
        <f t="shared" si="9"/>
        <v>Pazar</v>
      </c>
      <c r="CO26" s="17" t="str">
        <f t="shared" si="9"/>
        <v>Pazartesi</v>
      </c>
      <c r="CP26" s="17" t="str">
        <f t="shared" si="9"/>
        <v>Salı</v>
      </c>
      <c r="CQ26" s="17" t="str">
        <f t="shared" si="9"/>
        <v>Çarşamba</v>
      </c>
      <c r="CR26" s="17" t="str">
        <f t="shared" si="9"/>
        <v>Perşembe</v>
      </c>
      <c r="CS26" s="17" t="str">
        <f t="shared" si="9"/>
        <v>Cuma</v>
      </c>
      <c r="CT26" s="17" t="str">
        <f t="shared" si="9"/>
        <v>Cumartesi</v>
      </c>
      <c r="CU26" s="17" t="str">
        <f t="shared" si="9"/>
        <v>Pazar</v>
      </c>
      <c r="CV26" s="17" t="str">
        <f t="shared" si="9"/>
        <v>Pazartesi</v>
      </c>
      <c r="CW26" s="17" t="str">
        <f t="shared" si="9"/>
        <v>Salı</v>
      </c>
      <c r="CX26" s="17" t="str">
        <f t="shared" si="9"/>
        <v>Çarşamba</v>
      </c>
      <c r="CY26" s="17" t="str">
        <f t="shared" si="9"/>
        <v>Perşembe</v>
      </c>
      <c r="CZ26" s="17" t="str">
        <f t="shared" si="9"/>
        <v>Cuma</v>
      </c>
      <c r="DA26" s="17" t="str">
        <f t="shared" si="9"/>
        <v>Cumartesi</v>
      </c>
      <c r="DB26" s="17" t="str">
        <f t="shared" si="9"/>
        <v>Pazar</v>
      </c>
      <c r="DC26" s="93" t="str">
        <f t="shared" si="9"/>
        <v>Pazartesi</v>
      </c>
    </row>
    <row r="27" spans="2:107" ht="10.5" customHeight="1" thickBot="1">
      <c r="B27" s="209"/>
      <c r="C27" s="199"/>
      <c r="D27" s="192"/>
      <c r="E27" s="182"/>
      <c r="F27" s="130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2">
        <f t="shared" si="6"/>
        <v>0</v>
      </c>
      <c r="AR27" s="133">
        <f t="shared" si="7"/>
        <v>0</v>
      </c>
      <c r="AS27" s="158"/>
      <c r="AT27" s="171"/>
      <c r="AU27" s="1"/>
      <c r="AV27" s="1"/>
      <c r="BI27" s="19"/>
      <c r="BJ27" s="20">
        <v>2017</v>
      </c>
      <c r="BK27" s="21"/>
      <c r="BL27" s="39"/>
      <c r="BM27" s="39"/>
      <c r="BN27" s="39"/>
      <c r="BO27" s="39"/>
      <c r="BY27" s="94">
        <v>1</v>
      </c>
      <c r="BZ27" s="18">
        <f aca="true" t="shared" si="10" ref="BZ27:DC27">IF(OR((BY27=$BM$29),BY27=""),"",BY27+1)</f>
        <v>2</v>
      </c>
      <c r="CA27" s="18">
        <f t="shared" si="10"/>
        <v>3</v>
      </c>
      <c r="CB27" s="18">
        <f t="shared" si="10"/>
        <v>4</v>
      </c>
      <c r="CC27" s="18">
        <f t="shared" si="10"/>
        <v>5</v>
      </c>
      <c r="CD27" s="18">
        <f t="shared" si="10"/>
        <v>6</v>
      </c>
      <c r="CE27" s="18">
        <f t="shared" si="10"/>
        <v>7</v>
      </c>
      <c r="CF27" s="18">
        <f t="shared" si="10"/>
        <v>8</v>
      </c>
      <c r="CG27" s="18">
        <f t="shared" si="10"/>
        <v>9</v>
      </c>
      <c r="CH27" s="18">
        <f t="shared" si="10"/>
        <v>10</v>
      </c>
      <c r="CI27" s="18">
        <f t="shared" si="10"/>
        <v>11</v>
      </c>
      <c r="CJ27" s="18">
        <f t="shared" si="10"/>
        <v>12</v>
      </c>
      <c r="CK27" s="18">
        <f t="shared" si="10"/>
        <v>13</v>
      </c>
      <c r="CL27" s="18">
        <f t="shared" si="10"/>
        <v>14</v>
      </c>
      <c r="CM27" s="18">
        <f t="shared" si="10"/>
        <v>15</v>
      </c>
      <c r="CN27" s="18">
        <f t="shared" si="10"/>
        <v>16</v>
      </c>
      <c r="CO27" s="18">
        <f t="shared" si="10"/>
        <v>17</v>
      </c>
      <c r="CP27" s="18">
        <f t="shared" si="10"/>
        <v>18</v>
      </c>
      <c r="CQ27" s="18">
        <f t="shared" si="10"/>
        <v>19</v>
      </c>
      <c r="CR27" s="18">
        <f t="shared" si="10"/>
        <v>20</v>
      </c>
      <c r="CS27" s="18">
        <f t="shared" si="10"/>
        <v>21</v>
      </c>
      <c r="CT27" s="18">
        <f t="shared" si="10"/>
        <v>22</v>
      </c>
      <c r="CU27" s="18">
        <f t="shared" si="10"/>
        <v>23</v>
      </c>
      <c r="CV27" s="18">
        <f t="shared" si="10"/>
        <v>24</v>
      </c>
      <c r="CW27" s="18">
        <f t="shared" si="10"/>
        <v>25</v>
      </c>
      <c r="CX27" s="18">
        <f t="shared" si="10"/>
        <v>26</v>
      </c>
      <c r="CY27" s="18">
        <f t="shared" si="10"/>
        <v>27</v>
      </c>
      <c r="CZ27" s="18">
        <f t="shared" si="10"/>
        <v>28</v>
      </c>
      <c r="DA27" s="18">
        <f t="shared" si="10"/>
        <v>29</v>
      </c>
      <c r="DB27" s="18">
        <f t="shared" si="10"/>
        <v>30</v>
      </c>
      <c r="DC27" s="41">
        <f t="shared" si="10"/>
      </c>
    </row>
    <row r="28" spans="2:67" ht="10.5" customHeight="1" thickBot="1" thickTop="1">
      <c r="B28" s="212"/>
      <c r="C28" s="202"/>
      <c r="D28" s="195"/>
      <c r="E28" s="185"/>
      <c r="F28" s="134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6">
        <f t="shared" si="6"/>
        <v>0</v>
      </c>
      <c r="AR28" s="137">
        <f t="shared" si="7"/>
        <v>0</v>
      </c>
      <c r="AS28" s="159"/>
      <c r="AT28" s="174"/>
      <c r="AU28" s="1"/>
      <c r="AV28" s="1"/>
      <c r="BI28" s="19">
        <v>1</v>
      </c>
      <c r="BJ28" s="20">
        <v>2018</v>
      </c>
      <c r="BK28" s="21" t="s">
        <v>6</v>
      </c>
      <c r="BL28" s="23" t="s">
        <v>19</v>
      </c>
      <c r="BM28" s="24" t="str">
        <f>CHOOSE(AH4,"OCAK","ŞUBAT","MART","NİSAN","MAYIS","HAZİRAN","TEMMUZ","AĞUSTOS","EYLÜL","EKİM","KASIM","ARALIK")</f>
        <v>EYLÜL</v>
      </c>
      <c r="BN28" s="225" t="s">
        <v>17</v>
      </c>
      <c r="BO28" s="226"/>
    </row>
    <row r="29" spans="2:67" ht="10.5" customHeight="1">
      <c r="B29" s="208">
        <f>IF(C29="","",3+1)</f>
      </c>
      <c r="C29" s="198"/>
      <c r="D29" s="191"/>
      <c r="E29" s="181"/>
      <c r="F29" s="142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4">
        <f t="shared" si="6"/>
        <v>0</v>
      </c>
      <c r="AR29" s="145">
        <f t="shared" si="7"/>
        <v>0</v>
      </c>
      <c r="AS29" s="157">
        <f>SUM(AQ29:AQ34)</f>
        <v>0</v>
      </c>
      <c r="AT29" s="170"/>
      <c r="AU29" s="1"/>
      <c r="AV29" s="1"/>
      <c r="BI29" s="19">
        <v>2</v>
      </c>
      <c r="BJ29" s="20">
        <v>2019</v>
      </c>
      <c r="BK29" s="21" t="s">
        <v>7</v>
      </c>
      <c r="BL29" s="25" t="s">
        <v>20</v>
      </c>
      <c r="BM29" s="26">
        <f>VLOOKUP(BM28,BN29:BO40,2,0)</f>
        <v>30</v>
      </c>
      <c r="BN29" s="27" t="s">
        <v>6</v>
      </c>
      <c r="BO29" s="28">
        <v>31</v>
      </c>
    </row>
    <row r="30" spans="2:67" ht="10.5" customHeight="1" thickBot="1">
      <c r="B30" s="209"/>
      <c r="C30" s="199"/>
      <c r="D30" s="192"/>
      <c r="E30" s="182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2">
        <f t="shared" si="6"/>
        <v>0</v>
      </c>
      <c r="AR30" s="133">
        <f t="shared" si="7"/>
        <v>0</v>
      </c>
      <c r="AS30" s="158"/>
      <c r="AT30" s="171"/>
      <c r="AU30" s="1"/>
      <c r="AV30" s="1"/>
      <c r="BI30" s="19">
        <v>3</v>
      </c>
      <c r="BJ30" s="20">
        <v>2020</v>
      </c>
      <c r="BK30" s="21" t="s">
        <v>8</v>
      </c>
      <c r="BL30" s="25" t="s">
        <v>37</v>
      </c>
      <c r="BM30" s="29" t="str">
        <f>CONCATENATE(BM28,AH5)</f>
        <v>EYLÜL2016</v>
      </c>
      <c r="BN30" s="27" t="s">
        <v>7</v>
      </c>
      <c r="BO30" s="28">
        <f>IF(ROUND((AH4/4),1)=(AH4/4),29,28)</f>
        <v>28</v>
      </c>
    </row>
    <row r="31" spans="2:67" ht="10.5" customHeight="1" thickTop="1">
      <c r="B31" s="209"/>
      <c r="C31" s="199"/>
      <c r="D31" s="192"/>
      <c r="E31" s="182"/>
      <c r="F31" s="130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2">
        <f t="shared" si="6"/>
        <v>0</v>
      </c>
      <c r="AR31" s="133">
        <f t="shared" si="7"/>
        <v>0</v>
      </c>
      <c r="AS31" s="158"/>
      <c r="AT31" s="171"/>
      <c r="AU31" s="1"/>
      <c r="AV31" s="1"/>
      <c r="BI31" s="19">
        <v>4</v>
      </c>
      <c r="BJ31" s="20">
        <v>2021</v>
      </c>
      <c r="BK31" s="21" t="s">
        <v>9</v>
      </c>
      <c r="BL31" s="227" t="s">
        <v>24</v>
      </c>
      <c r="BM31" s="228"/>
      <c r="BN31" s="27" t="s">
        <v>8</v>
      </c>
      <c r="BO31" s="28">
        <v>31</v>
      </c>
    </row>
    <row r="32" spans="2:67" ht="10.5" customHeight="1">
      <c r="B32" s="209"/>
      <c r="C32" s="199"/>
      <c r="D32" s="192"/>
      <c r="E32" s="182"/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2">
        <f t="shared" si="6"/>
        <v>0</v>
      </c>
      <c r="AR32" s="133">
        <f t="shared" si="7"/>
        <v>0</v>
      </c>
      <c r="AS32" s="158"/>
      <c r="AT32" s="171"/>
      <c r="AU32" s="1"/>
      <c r="AV32" s="1"/>
      <c r="BI32" s="19">
        <v>5</v>
      </c>
      <c r="BJ32" s="20">
        <v>2022</v>
      </c>
      <c r="BK32" s="21" t="s">
        <v>10</v>
      </c>
      <c r="BL32" s="32">
        <v>1</v>
      </c>
      <c r="BM32" s="33" t="s">
        <v>25</v>
      </c>
      <c r="BN32" s="27" t="s">
        <v>9</v>
      </c>
      <c r="BO32" s="28">
        <v>30</v>
      </c>
    </row>
    <row r="33" spans="2:67" ht="10.5" customHeight="1">
      <c r="B33" s="209"/>
      <c r="C33" s="199"/>
      <c r="D33" s="192"/>
      <c r="E33" s="182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2">
        <f t="shared" si="6"/>
        <v>0</v>
      </c>
      <c r="AR33" s="133">
        <f t="shared" si="7"/>
        <v>0</v>
      </c>
      <c r="AS33" s="158"/>
      <c r="AT33" s="171"/>
      <c r="AU33" s="1"/>
      <c r="AV33" s="1"/>
      <c r="BI33" s="19">
        <v>6</v>
      </c>
      <c r="BJ33" s="20">
        <v>2023</v>
      </c>
      <c r="BK33" s="21" t="s">
        <v>11</v>
      </c>
      <c r="BL33" s="32">
        <v>2</v>
      </c>
      <c r="BM33" s="33" t="s">
        <v>26</v>
      </c>
      <c r="BN33" s="27" t="s">
        <v>10</v>
      </c>
      <c r="BO33" s="28">
        <v>31</v>
      </c>
    </row>
    <row r="34" spans="2:67" ht="10.5" customHeight="1" thickBot="1">
      <c r="B34" s="210"/>
      <c r="C34" s="200"/>
      <c r="D34" s="193"/>
      <c r="E34" s="183"/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8">
        <f t="shared" si="6"/>
        <v>0</v>
      </c>
      <c r="AR34" s="149">
        <f t="shared" si="7"/>
        <v>0</v>
      </c>
      <c r="AS34" s="159"/>
      <c r="AT34" s="172"/>
      <c r="AU34" s="1"/>
      <c r="AV34" s="1"/>
      <c r="BI34" s="19">
        <v>7</v>
      </c>
      <c r="BJ34" s="20">
        <v>2024</v>
      </c>
      <c r="BK34" s="21" t="s">
        <v>5</v>
      </c>
      <c r="BL34" s="32">
        <v>3</v>
      </c>
      <c r="BM34" s="33" t="s">
        <v>27</v>
      </c>
      <c r="BN34" s="27" t="s">
        <v>11</v>
      </c>
      <c r="BO34" s="28">
        <v>30</v>
      </c>
    </row>
    <row r="35" spans="2:67" ht="10.5" customHeight="1">
      <c r="B35" s="211">
        <f>IF(C35="","",4+1)</f>
      </c>
      <c r="C35" s="201"/>
      <c r="D35" s="194"/>
      <c r="E35" s="184"/>
      <c r="F35" s="138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40">
        <f t="shared" si="6"/>
        <v>0</v>
      </c>
      <c r="AR35" s="141">
        <f t="shared" si="7"/>
        <v>0</v>
      </c>
      <c r="AS35" s="157">
        <f>SUM(AQ35:AQ40)</f>
        <v>0</v>
      </c>
      <c r="AT35" s="167"/>
      <c r="AU35" s="1"/>
      <c r="AV35" s="1"/>
      <c r="BI35" s="19">
        <v>8</v>
      </c>
      <c r="BJ35" s="20">
        <v>2025</v>
      </c>
      <c r="BK35" s="21" t="s">
        <v>12</v>
      </c>
      <c r="BL35" s="32">
        <v>4</v>
      </c>
      <c r="BM35" s="33" t="s">
        <v>28</v>
      </c>
      <c r="BN35" s="27" t="s">
        <v>5</v>
      </c>
      <c r="BO35" s="28">
        <v>31</v>
      </c>
    </row>
    <row r="36" spans="2:67" ht="10.5" customHeight="1">
      <c r="B36" s="209"/>
      <c r="C36" s="199"/>
      <c r="D36" s="192"/>
      <c r="E36" s="182"/>
      <c r="F36" s="130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2">
        <f t="shared" si="6"/>
        <v>0</v>
      </c>
      <c r="AR36" s="133">
        <f t="shared" si="7"/>
        <v>0</v>
      </c>
      <c r="AS36" s="158"/>
      <c r="AT36" s="168"/>
      <c r="AU36" s="1"/>
      <c r="AV36" s="1"/>
      <c r="BI36" s="19">
        <v>9</v>
      </c>
      <c r="BJ36" s="20">
        <v>2026</v>
      </c>
      <c r="BK36" s="21" t="s">
        <v>13</v>
      </c>
      <c r="BL36" s="32">
        <v>5</v>
      </c>
      <c r="BM36" s="33" t="s">
        <v>29</v>
      </c>
      <c r="BN36" s="27" t="s">
        <v>12</v>
      </c>
      <c r="BO36" s="34">
        <v>31</v>
      </c>
    </row>
    <row r="37" spans="2:67" ht="10.5" customHeight="1">
      <c r="B37" s="209"/>
      <c r="C37" s="199"/>
      <c r="D37" s="192"/>
      <c r="E37" s="182"/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2">
        <f t="shared" si="6"/>
        <v>0</v>
      </c>
      <c r="AR37" s="133">
        <f t="shared" si="7"/>
        <v>0</v>
      </c>
      <c r="AS37" s="158"/>
      <c r="AT37" s="168"/>
      <c r="AU37" s="1"/>
      <c r="AV37" s="1"/>
      <c r="BI37" s="19">
        <v>10</v>
      </c>
      <c r="BJ37" s="20">
        <v>2027</v>
      </c>
      <c r="BK37" s="21" t="s">
        <v>14</v>
      </c>
      <c r="BL37" s="32">
        <v>6</v>
      </c>
      <c r="BM37" s="33" t="s">
        <v>30</v>
      </c>
      <c r="BN37" s="27" t="s">
        <v>13</v>
      </c>
      <c r="BO37" s="34">
        <v>30</v>
      </c>
    </row>
    <row r="38" spans="2:67" ht="10.5" customHeight="1" thickBot="1">
      <c r="B38" s="209"/>
      <c r="C38" s="199"/>
      <c r="D38" s="192"/>
      <c r="E38" s="182"/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2">
        <f t="shared" si="6"/>
        <v>0</v>
      </c>
      <c r="AR38" s="133">
        <f t="shared" si="7"/>
        <v>0</v>
      </c>
      <c r="AS38" s="158"/>
      <c r="AT38" s="168"/>
      <c r="AU38" s="1"/>
      <c r="AV38" s="1"/>
      <c r="BI38" s="19">
        <v>11</v>
      </c>
      <c r="BJ38" s="20">
        <v>2028</v>
      </c>
      <c r="BK38" s="21" t="s">
        <v>15</v>
      </c>
      <c r="BL38" s="35">
        <v>7</v>
      </c>
      <c r="BM38" s="36" t="s">
        <v>31</v>
      </c>
      <c r="BN38" s="27" t="s">
        <v>14</v>
      </c>
      <c r="BO38" s="34">
        <v>31</v>
      </c>
    </row>
    <row r="39" spans="2:67" ht="10.5" customHeight="1" thickTop="1">
      <c r="B39" s="209"/>
      <c r="C39" s="199"/>
      <c r="D39" s="192"/>
      <c r="E39" s="182"/>
      <c r="F39" s="130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2">
        <f t="shared" si="6"/>
        <v>0</v>
      </c>
      <c r="AR39" s="133">
        <f t="shared" si="7"/>
        <v>0</v>
      </c>
      <c r="AS39" s="158"/>
      <c r="AT39" s="168"/>
      <c r="AU39" s="1"/>
      <c r="AV39" s="1"/>
      <c r="BI39" s="19">
        <v>12</v>
      </c>
      <c r="BJ39" s="20">
        <v>2029</v>
      </c>
      <c r="BK39" s="21" t="s">
        <v>16</v>
      </c>
      <c r="BL39" s="39"/>
      <c r="BM39" s="39"/>
      <c r="BN39" s="27" t="s">
        <v>15</v>
      </c>
      <c r="BO39" s="34">
        <v>30</v>
      </c>
    </row>
    <row r="40" spans="2:67" ht="10.5" customHeight="1" thickBot="1">
      <c r="B40" s="212"/>
      <c r="C40" s="202"/>
      <c r="D40" s="195"/>
      <c r="E40" s="185"/>
      <c r="F40" s="134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6">
        <f t="shared" si="6"/>
        <v>0</v>
      </c>
      <c r="AR40" s="137">
        <f t="shared" si="7"/>
        <v>0</v>
      </c>
      <c r="AS40" s="159"/>
      <c r="AT40" s="169"/>
      <c r="AU40" s="1"/>
      <c r="AV40" s="1"/>
      <c r="BI40" s="19"/>
      <c r="BJ40" s="20">
        <v>2039</v>
      </c>
      <c r="BK40" s="21"/>
      <c r="BL40" s="39"/>
      <c r="BM40" s="39"/>
      <c r="BN40" s="37" t="s">
        <v>16</v>
      </c>
      <c r="BO40" s="38">
        <v>31</v>
      </c>
    </row>
    <row r="41" spans="2:67" ht="10.5" customHeight="1" thickTop="1">
      <c r="B41" s="208">
        <f>IF(C41="","",5+1)</f>
      </c>
      <c r="C41" s="198"/>
      <c r="D41" s="191"/>
      <c r="E41" s="181"/>
      <c r="F41" s="142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4">
        <f t="shared" si="6"/>
        <v>0</v>
      </c>
      <c r="AR41" s="145">
        <f t="shared" si="7"/>
        <v>0</v>
      </c>
      <c r="AS41" s="157">
        <f>SUM(AQ41:AQ46)</f>
        <v>0</v>
      </c>
      <c r="AT41" s="178"/>
      <c r="AU41" s="1"/>
      <c r="AV41" s="1"/>
      <c r="BI41" s="19"/>
      <c r="BJ41" s="20">
        <v>2040</v>
      </c>
      <c r="BK41" s="21"/>
      <c r="BL41" s="151" t="s">
        <v>51</v>
      </c>
      <c r="BM41" s="39"/>
      <c r="BN41" s="39"/>
      <c r="BO41" s="39"/>
    </row>
    <row r="42" spans="2:67" ht="10.5" customHeight="1">
      <c r="B42" s="209"/>
      <c r="C42" s="199"/>
      <c r="D42" s="192"/>
      <c r="E42" s="182"/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2">
        <f t="shared" si="6"/>
        <v>0</v>
      </c>
      <c r="AR42" s="133">
        <f t="shared" si="7"/>
        <v>0</v>
      </c>
      <c r="AS42" s="158"/>
      <c r="AT42" s="168"/>
      <c r="AU42" s="1"/>
      <c r="AV42" s="1"/>
      <c r="BI42" s="19"/>
      <c r="BJ42" s="20">
        <v>2041</v>
      </c>
      <c r="BK42" s="21"/>
      <c r="BL42" s="152"/>
      <c r="BM42" s="39"/>
      <c r="BN42" s="39"/>
      <c r="BO42" s="39"/>
    </row>
    <row r="43" spans="2:67" ht="10.5" customHeight="1">
      <c r="B43" s="209"/>
      <c r="C43" s="199"/>
      <c r="D43" s="192"/>
      <c r="E43" s="182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2">
        <f t="shared" si="6"/>
        <v>0</v>
      </c>
      <c r="AR43" s="133">
        <f t="shared" si="7"/>
        <v>0</v>
      </c>
      <c r="AS43" s="158"/>
      <c r="AT43" s="168"/>
      <c r="AU43" s="1"/>
      <c r="AV43" s="1"/>
      <c r="BI43" s="19"/>
      <c r="BJ43" s="20">
        <v>2042</v>
      </c>
      <c r="BK43" s="21"/>
      <c r="BL43" s="153" t="s">
        <v>57</v>
      </c>
      <c r="BM43" s="39"/>
      <c r="BN43" s="39"/>
      <c r="BO43" s="39"/>
    </row>
    <row r="44" spans="2:67" ht="10.5" customHeight="1">
      <c r="B44" s="209"/>
      <c r="C44" s="199"/>
      <c r="D44" s="192"/>
      <c r="E44" s="182"/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>
        <f t="shared" si="6"/>
        <v>0</v>
      </c>
      <c r="AR44" s="133">
        <f t="shared" si="7"/>
        <v>0</v>
      </c>
      <c r="AS44" s="158"/>
      <c r="AT44" s="168"/>
      <c r="AU44" s="1"/>
      <c r="AV44" s="1"/>
      <c r="BI44" s="19"/>
      <c r="BJ44" s="20">
        <v>2043</v>
      </c>
      <c r="BK44" s="21"/>
      <c r="BL44" s="153" t="s">
        <v>58</v>
      </c>
      <c r="BM44" s="39"/>
      <c r="BN44" s="39"/>
      <c r="BO44" s="39"/>
    </row>
    <row r="45" spans="2:67" ht="10.5" customHeight="1">
      <c r="B45" s="209"/>
      <c r="C45" s="199"/>
      <c r="D45" s="192"/>
      <c r="E45" s="18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2">
        <f t="shared" si="6"/>
        <v>0</v>
      </c>
      <c r="AR45" s="133">
        <f t="shared" si="7"/>
        <v>0</v>
      </c>
      <c r="AS45" s="158"/>
      <c r="AT45" s="168"/>
      <c r="AU45" s="1"/>
      <c r="AV45" s="1"/>
      <c r="BI45" s="19"/>
      <c r="BJ45" s="20">
        <v>2044</v>
      </c>
      <c r="BK45" s="21"/>
      <c r="BL45" s="153" t="s">
        <v>59</v>
      </c>
      <c r="BM45" s="39"/>
      <c r="BN45" s="39"/>
      <c r="BO45" s="39"/>
    </row>
    <row r="46" spans="2:67" ht="10.5" customHeight="1" thickBot="1">
      <c r="B46" s="210"/>
      <c r="C46" s="200"/>
      <c r="D46" s="193"/>
      <c r="E46" s="183"/>
      <c r="F46" s="146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8">
        <f t="shared" si="6"/>
        <v>0</v>
      </c>
      <c r="AR46" s="149">
        <f t="shared" si="7"/>
        <v>0</v>
      </c>
      <c r="AS46" s="159"/>
      <c r="AT46" s="179"/>
      <c r="AU46" s="1"/>
      <c r="AV46" s="1"/>
      <c r="BI46" s="19"/>
      <c r="BJ46" s="20">
        <v>2045</v>
      </c>
      <c r="BK46" s="21"/>
      <c r="BL46" s="153" t="s">
        <v>60</v>
      </c>
      <c r="BM46" s="39"/>
      <c r="BN46" s="39"/>
      <c r="BO46" s="39"/>
    </row>
    <row r="47" spans="2:67" ht="10.5" customHeight="1">
      <c r="B47" s="211">
        <f>IF(C47="","",6+1)</f>
      </c>
      <c r="C47" s="201"/>
      <c r="D47" s="194"/>
      <c r="E47" s="184"/>
      <c r="F47" s="138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40">
        <f t="shared" si="6"/>
        <v>0</v>
      </c>
      <c r="AR47" s="141">
        <f t="shared" si="7"/>
        <v>0</v>
      </c>
      <c r="AS47" s="157">
        <f>SUM(AQ47:AQ52)</f>
        <v>0</v>
      </c>
      <c r="AT47" s="167"/>
      <c r="AU47" s="1"/>
      <c r="AV47" s="1"/>
      <c r="BI47" s="19"/>
      <c r="BJ47" s="20">
        <v>2046</v>
      </c>
      <c r="BK47" s="21"/>
      <c r="BL47" s="153" t="s">
        <v>61</v>
      </c>
      <c r="BM47" s="39"/>
      <c r="BN47" s="39"/>
      <c r="BO47" s="39"/>
    </row>
    <row r="48" spans="2:67" ht="10.5" customHeight="1">
      <c r="B48" s="209"/>
      <c r="C48" s="199"/>
      <c r="D48" s="192"/>
      <c r="E48" s="182"/>
      <c r="F48" s="130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2">
        <f t="shared" si="6"/>
        <v>0</v>
      </c>
      <c r="AR48" s="133">
        <f t="shared" si="7"/>
        <v>0</v>
      </c>
      <c r="AS48" s="158"/>
      <c r="AT48" s="168"/>
      <c r="AU48" s="1"/>
      <c r="AV48" s="1"/>
      <c r="BI48" s="19"/>
      <c r="BJ48" s="20">
        <v>2047</v>
      </c>
      <c r="BK48" s="21"/>
      <c r="BL48" s="153" t="s">
        <v>62</v>
      </c>
      <c r="BM48" s="39"/>
      <c r="BN48" s="39"/>
      <c r="BO48" s="39"/>
    </row>
    <row r="49" spans="2:67" ht="10.5" customHeight="1">
      <c r="B49" s="209"/>
      <c r="C49" s="199"/>
      <c r="D49" s="192"/>
      <c r="E49" s="182"/>
      <c r="F49" s="130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2">
        <f t="shared" si="6"/>
        <v>0</v>
      </c>
      <c r="AR49" s="133">
        <f t="shared" si="7"/>
        <v>0</v>
      </c>
      <c r="AS49" s="158"/>
      <c r="AT49" s="168"/>
      <c r="AU49" s="1"/>
      <c r="AV49" s="1"/>
      <c r="BI49" s="19"/>
      <c r="BJ49" s="20">
        <v>2039</v>
      </c>
      <c r="BK49" s="21"/>
      <c r="BL49" s="153" t="s">
        <v>63</v>
      </c>
      <c r="BM49" s="39"/>
      <c r="BN49" s="39"/>
      <c r="BO49" s="39"/>
    </row>
    <row r="50" spans="2:67" ht="10.5" customHeight="1">
      <c r="B50" s="209"/>
      <c r="C50" s="199"/>
      <c r="D50" s="192"/>
      <c r="E50" s="182"/>
      <c r="F50" s="130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2">
        <f t="shared" si="6"/>
        <v>0</v>
      </c>
      <c r="AR50" s="133">
        <f t="shared" si="7"/>
        <v>0</v>
      </c>
      <c r="AS50" s="158"/>
      <c r="AT50" s="168"/>
      <c r="AU50" s="1"/>
      <c r="AV50" s="1"/>
      <c r="BI50" s="19"/>
      <c r="BJ50" s="20">
        <v>2040</v>
      </c>
      <c r="BK50" s="21"/>
      <c r="BL50" s="154" t="s">
        <v>64</v>
      </c>
      <c r="BM50" s="39"/>
      <c r="BN50" s="39"/>
      <c r="BO50" s="39"/>
    </row>
    <row r="51" spans="2:67" ht="10.5" customHeight="1">
      <c r="B51" s="209"/>
      <c r="C51" s="199"/>
      <c r="D51" s="192"/>
      <c r="E51" s="182"/>
      <c r="F51" s="130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2">
        <f t="shared" si="6"/>
        <v>0</v>
      </c>
      <c r="AR51" s="133">
        <f t="shared" si="7"/>
        <v>0</v>
      </c>
      <c r="AS51" s="158"/>
      <c r="AT51" s="168"/>
      <c r="AU51" s="1"/>
      <c r="AV51" s="1"/>
      <c r="BI51" s="19"/>
      <c r="BJ51" s="20">
        <v>2041</v>
      </c>
      <c r="BK51" s="21"/>
      <c r="BL51" s="154" t="s">
        <v>65</v>
      </c>
      <c r="BM51" s="39"/>
      <c r="BN51" s="39"/>
      <c r="BO51" s="39"/>
    </row>
    <row r="52" spans="2:67" ht="10.5" customHeight="1">
      <c r="B52" s="212"/>
      <c r="C52" s="202"/>
      <c r="D52" s="195"/>
      <c r="E52" s="185"/>
      <c r="F52" s="134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6">
        <f t="shared" si="6"/>
        <v>0</v>
      </c>
      <c r="AR52" s="137">
        <f t="shared" si="7"/>
        <v>0</v>
      </c>
      <c r="AS52" s="159"/>
      <c r="AT52" s="169"/>
      <c r="AU52" s="1"/>
      <c r="AV52" s="1"/>
      <c r="BI52" s="19"/>
      <c r="BJ52" s="20">
        <v>2042</v>
      </c>
      <c r="BK52" s="21"/>
      <c r="BL52" s="154" t="s">
        <v>66</v>
      </c>
      <c r="BM52" s="39"/>
      <c r="BN52" s="39"/>
      <c r="BO52" s="39"/>
    </row>
    <row r="53" spans="2:67" ht="12" customHeight="1" hidden="1">
      <c r="B53" s="208"/>
      <c r="C53" s="188"/>
      <c r="D53" s="188"/>
      <c r="E53" s="175"/>
      <c r="F53" s="142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4">
        <f t="shared" si="6"/>
        <v>0</v>
      </c>
      <c r="AR53" s="145">
        <f t="shared" si="7"/>
        <v>0</v>
      </c>
      <c r="AS53" s="165">
        <f>SUM(AQ55:AR58)</f>
        <v>0</v>
      </c>
      <c r="AT53" s="163"/>
      <c r="AU53" s="1"/>
      <c r="AV53" s="1"/>
      <c r="BI53" s="19"/>
      <c r="BJ53" s="20">
        <v>2043</v>
      </c>
      <c r="BK53" s="21"/>
      <c r="BL53" s="154" t="s">
        <v>67</v>
      </c>
      <c r="BM53" s="39"/>
      <c r="BN53" s="39"/>
      <c r="BO53" s="39"/>
    </row>
    <row r="54" spans="2:67" ht="12" customHeight="1" hidden="1">
      <c r="B54" s="209"/>
      <c r="C54" s="189"/>
      <c r="D54" s="189"/>
      <c r="E54" s="176"/>
      <c r="F54" s="130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2">
        <f t="shared" si="6"/>
        <v>0</v>
      </c>
      <c r="AR54" s="133">
        <f t="shared" si="7"/>
        <v>0</v>
      </c>
      <c r="AS54" s="158"/>
      <c r="AT54" s="161"/>
      <c r="AU54" s="1"/>
      <c r="AV54" s="1"/>
      <c r="BI54" s="19"/>
      <c r="BJ54" s="20">
        <v>2044</v>
      </c>
      <c r="BK54" s="21"/>
      <c r="BL54" s="154" t="s">
        <v>68</v>
      </c>
      <c r="BM54" s="39"/>
      <c r="BN54" s="39"/>
      <c r="BO54" s="39"/>
    </row>
    <row r="55" spans="2:67" ht="12" customHeight="1" hidden="1">
      <c r="B55" s="209"/>
      <c r="C55" s="189"/>
      <c r="D55" s="189"/>
      <c r="E55" s="176"/>
      <c r="F55" s="130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2">
        <f t="shared" si="6"/>
        <v>0</v>
      </c>
      <c r="AR55" s="133">
        <f t="shared" si="7"/>
        <v>0</v>
      </c>
      <c r="AS55" s="158"/>
      <c r="AT55" s="161"/>
      <c r="AU55" s="1"/>
      <c r="AV55" s="1"/>
      <c r="BI55" s="19"/>
      <c r="BJ55" s="20">
        <v>2045</v>
      </c>
      <c r="BK55" s="21"/>
      <c r="BL55" s="154" t="s">
        <v>69</v>
      </c>
      <c r="BM55" s="39"/>
      <c r="BN55" s="39"/>
      <c r="BO55" s="39"/>
    </row>
    <row r="56" spans="2:67" ht="12" customHeight="1" hidden="1">
      <c r="B56" s="209"/>
      <c r="C56" s="189"/>
      <c r="D56" s="189"/>
      <c r="E56" s="176"/>
      <c r="F56" s="130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2">
        <f t="shared" si="6"/>
        <v>0</v>
      </c>
      <c r="AR56" s="133">
        <f t="shared" si="7"/>
        <v>0</v>
      </c>
      <c r="AS56" s="158"/>
      <c r="AT56" s="161"/>
      <c r="AU56" s="1"/>
      <c r="AV56" s="1"/>
      <c r="BI56" s="19"/>
      <c r="BJ56" s="20">
        <v>2046</v>
      </c>
      <c r="BK56" s="21"/>
      <c r="BL56" s="154" t="s">
        <v>70</v>
      </c>
      <c r="BM56" s="39"/>
      <c r="BN56" s="39"/>
      <c r="BO56" s="39"/>
    </row>
    <row r="57" spans="2:67" ht="12" customHeight="1" hidden="1">
      <c r="B57" s="209"/>
      <c r="C57" s="189"/>
      <c r="D57" s="189"/>
      <c r="E57" s="176"/>
      <c r="F57" s="130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2">
        <f t="shared" si="6"/>
        <v>0</v>
      </c>
      <c r="AR57" s="133">
        <f t="shared" si="7"/>
        <v>0</v>
      </c>
      <c r="AS57" s="158"/>
      <c r="AT57" s="161"/>
      <c r="AU57" s="1"/>
      <c r="AV57" s="1"/>
      <c r="BI57" s="19"/>
      <c r="BJ57" s="20">
        <v>2047</v>
      </c>
      <c r="BK57" s="21"/>
      <c r="BL57" s="154" t="s">
        <v>71</v>
      </c>
      <c r="BM57" s="39"/>
      <c r="BN57" s="39"/>
      <c r="BO57" s="39"/>
    </row>
    <row r="58" spans="2:67" ht="12" customHeight="1" hidden="1" thickBot="1">
      <c r="B58" s="210"/>
      <c r="C58" s="190"/>
      <c r="D58" s="190"/>
      <c r="E58" s="177"/>
      <c r="F58" s="146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8">
        <f t="shared" si="6"/>
        <v>0</v>
      </c>
      <c r="AR58" s="149">
        <f t="shared" si="7"/>
        <v>0</v>
      </c>
      <c r="AS58" s="166"/>
      <c r="AT58" s="164"/>
      <c r="AU58" s="1"/>
      <c r="AV58" s="1"/>
      <c r="BI58" s="19"/>
      <c r="BJ58" s="20">
        <v>2048</v>
      </c>
      <c r="BK58" s="21"/>
      <c r="BL58" s="154"/>
      <c r="BM58" s="39"/>
      <c r="BN58" s="39"/>
      <c r="BO58" s="39"/>
    </row>
    <row r="59" spans="2:67" ht="12" customHeight="1" hidden="1">
      <c r="B59" s="211"/>
      <c r="C59" s="196"/>
      <c r="D59" s="196"/>
      <c r="E59" s="186"/>
      <c r="F59" s="138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40">
        <f t="shared" si="6"/>
        <v>0</v>
      </c>
      <c r="AR59" s="141">
        <f t="shared" si="7"/>
        <v>0</v>
      </c>
      <c r="AS59" s="180">
        <f>SUM(AQ61:AR64)</f>
        <v>0</v>
      </c>
      <c r="AT59" s="160"/>
      <c r="AU59" s="1"/>
      <c r="AV59" s="1"/>
      <c r="BI59" s="19"/>
      <c r="BJ59" s="20">
        <v>2049</v>
      </c>
      <c r="BK59" s="21"/>
      <c r="BL59" s="154"/>
      <c r="BM59" s="39"/>
      <c r="BN59" s="39"/>
      <c r="BO59" s="39"/>
    </row>
    <row r="60" spans="2:67" ht="12" customHeight="1" hidden="1">
      <c r="B60" s="209"/>
      <c r="C60" s="189"/>
      <c r="D60" s="189"/>
      <c r="E60" s="176"/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2">
        <f t="shared" si="6"/>
        <v>0</v>
      </c>
      <c r="AR60" s="133">
        <f t="shared" si="7"/>
        <v>0</v>
      </c>
      <c r="AS60" s="158"/>
      <c r="AT60" s="161"/>
      <c r="AU60" s="1"/>
      <c r="AV60" s="1"/>
      <c r="BI60" s="19"/>
      <c r="BJ60" s="20">
        <v>2050</v>
      </c>
      <c r="BK60" s="21"/>
      <c r="BL60" s="154"/>
      <c r="BM60" s="39"/>
      <c r="BN60" s="39"/>
      <c r="BO60" s="39"/>
    </row>
    <row r="61" spans="2:67" ht="12" customHeight="1" hidden="1">
      <c r="B61" s="209"/>
      <c r="C61" s="189"/>
      <c r="D61" s="189"/>
      <c r="E61" s="176"/>
      <c r="F61" s="130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2">
        <f t="shared" si="6"/>
        <v>0</v>
      </c>
      <c r="AR61" s="133">
        <f t="shared" si="7"/>
        <v>0</v>
      </c>
      <c r="AS61" s="158"/>
      <c r="AT61" s="161"/>
      <c r="AU61" s="1"/>
      <c r="AV61" s="1"/>
      <c r="BI61" s="19"/>
      <c r="BJ61" s="20">
        <v>2051</v>
      </c>
      <c r="BK61" s="21"/>
      <c r="BL61" s="39"/>
      <c r="BM61" s="39"/>
      <c r="BN61" s="39"/>
      <c r="BO61" s="39"/>
    </row>
    <row r="62" spans="2:67" ht="12" customHeight="1" hidden="1">
      <c r="B62" s="209"/>
      <c r="C62" s="189"/>
      <c r="D62" s="189"/>
      <c r="E62" s="176"/>
      <c r="F62" s="130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2">
        <f t="shared" si="6"/>
        <v>0</v>
      </c>
      <c r="AR62" s="133">
        <f t="shared" si="7"/>
        <v>0</v>
      </c>
      <c r="AS62" s="158"/>
      <c r="AT62" s="161"/>
      <c r="AU62" s="1"/>
      <c r="AV62" s="1"/>
      <c r="BI62" s="19"/>
      <c r="BJ62" s="20">
        <v>2052</v>
      </c>
      <c r="BK62" s="21"/>
      <c r="BL62" s="39"/>
      <c r="BM62" s="39"/>
      <c r="BN62" s="39"/>
      <c r="BO62" s="39"/>
    </row>
    <row r="63" spans="2:67" ht="12" customHeight="1" hidden="1">
      <c r="B63" s="209"/>
      <c r="C63" s="189"/>
      <c r="D63" s="189"/>
      <c r="E63" s="176"/>
      <c r="F63" s="130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2">
        <f t="shared" si="6"/>
        <v>0</v>
      </c>
      <c r="AR63" s="133">
        <f t="shared" si="7"/>
        <v>0</v>
      </c>
      <c r="AS63" s="158"/>
      <c r="AT63" s="161"/>
      <c r="AU63" s="1"/>
      <c r="AV63" s="1"/>
      <c r="BI63" s="19"/>
      <c r="BJ63" s="20">
        <v>2053</v>
      </c>
      <c r="BK63" s="21"/>
      <c r="BL63" s="39"/>
      <c r="BM63" s="39"/>
      <c r="BN63" s="39"/>
      <c r="BO63" s="39"/>
    </row>
    <row r="64" spans="2:67" ht="12" customHeight="1" hidden="1" thickBot="1">
      <c r="B64" s="212"/>
      <c r="C64" s="197"/>
      <c r="D64" s="197"/>
      <c r="E64" s="187"/>
      <c r="F64" s="134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6">
        <f t="shared" si="6"/>
        <v>0</v>
      </c>
      <c r="AR64" s="137">
        <f t="shared" si="7"/>
        <v>0</v>
      </c>
      <c r="AS64" s="159"/>
      <c r="AT64" s="162"/>
      <c r="AU64" s="1"/>
      <c r="AV64" s="1"/>
      <c r="BI64" s="19"/>
      <c r="BJ64" s="20">
        <v>2054</v>
      </c>
      <c r="BK64" s="21"/>
      <c r="BL64" s="39"/>
      <c r="BM64" s="39"/>
      <c r="BN64" s="39"/>
      <c r="BO64" s="39"/>
    </row>
    <row r="65" spans="2:67" ht="12" customHeight="1" hidden="1">
      <c r="B65" s="208"/>
      <c r="C65" s="188"/>
      <c r="D65" s="188"/>
      <c r="E65" s="175"/>
      <c r="F65" s="142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4">
        <f t="shared" si="6"/>
        <v>0</v>
      </c>
      <c r="AR65" s="145">
        <f t="shared" si="7"/>
        <v>0</v>
      </c>
      <c r="AS65" s="165">
        <f>SUM(AQ67:AR70)</f>
        <v>0</v>
      </c>
      <c r="AT65" s="163"/>
      <c r="AU65" s="1"/>
      <c r="AV65" s="1"/>
      <c r="BI65" s="19"/>
      <c r="BJ65" s="20">
        <v>2055</v>
      </c>
      <c r="BK65" s="21"/>
      <c r="BL65" s="39"/>
      <c r="BM65" s="39"/>
      <c r="BN65" s="39"/>
      <c r="BO65" s="39"/>
    </row>
    <row r="66" spans="2:67" ht="12" customHeight="1" hidden="1">
      <c r="B66" s="209"/>
      <c r="C66" s="189"/>
      <c r="D66" s="189"/>
      <c r="E66" s="176"/>
      <c r="F66" s="130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2">
        <f t="shared" si="6"/>
        <v>0</v>
      </c>
      <c r="AR66" s="133">
        <f t="shared" si="7"/>
        <v>0</v>
      </c>
      <c r="AS66" s="158"/>
      <c r="AT66" s="161"/>
      <c r="AU66" s="1"/>
      <c r="AV66" s="1"/>
      <c r="BI66" s="19"/>
      <c r="BJ66" s="20">
        <v>2056</v>
      </c>
      <c r="BK66" s="21"/>
      <c r="BL66" s="39"/>
      <c r="BM66" s="39"/>
      <c r="BN66" s="39"/>
      <c r="BO66" s="39"/>
    </row>
    <row r="67" spans="2:67" ht="12" customHeight="1" hidden="1">
      <c r="B67" s="209"/>
      <c r="C67" s="189"/>
      <c r="D67" s="189"/>
      <c r="E67" s="176"/>
      <c r="F67" s="130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2">
        <f t="shared" si="6"/>
        <v>0</v>
      </c>
      <c r="AR67" s="133">
        <f t="shared" si="7"/>
        <v>0</v>
      </c>
      <c r="AS67" s="158"/>
      <c r="AT67" s="161"/>
      <c r="AU67" s="1"/>
      <c r="AV67" s="1"/>
      <c r="BI67" s="19"/>
      <c r="BJ67" s="20">
        <v>2057</v>
      </c>
      <c r="BK67" s="21"/>
      <c r="BL67" s="39"/>
      <c r="BM67" s="39"/>
      <c r="BN67" s="39"/>
      <c r="BO67" s="39"/>
    </row>
    <row r="68" spans="2:67" ht="12" customHeight="1" hidden="1">
      <c r="B68" s="209"/>
      <c r="C68" s="189"/>
      <c r="D68" s="189"/>
      <c r="E68" s="176"/>
      <c r="F68" s="130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2">
        <f t="shared" si="6"/>
        <v>0</v>
      </c>
      <c r="AR68" s="133">
        <f t="shared" si="7"/>
        <v>0</v>
      </c>
      <c r="AS68" s="158"/>
      <c r="AT68" s="161"/>
      <c r="AU68" s="1"/>
      <c r="AV68" s="1"/>
      <c r="BI68" s="19"/>
      <c r="BJ68" s="20">
        <v>2058</v>
      </c>
      <c r="BK68" s="21"/>
      <c r="BL68" s="39"/>
      <c r="BM68" s="39"/>
      <c r="BN68" s="39"/>
      <c r="BO68" s="39"/>
    </row>
    <row r="69" spans="2:67" ht="12" customHeight="1" hidden="1">
      <c r="B69" s="209"/>
      <c r="C69" s="189"/>
      <c r="D69" s="189"/>
      <c r="E69" s="176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2">
        <f t="shared" si="6"/>
        <v>0</v>
      </c>
      <c r="AR69" s="133">
        <f t="shared" si="7"/>
        <v>0</v>
      </c>
      <c r="AS69" s="158"/>
      <c r="AT69" s="161"/>
      <c r="AU69" s="1"/>
      <c r="AV69" s="1"/>
      <c r="BI69" s="19"/>
      <c r="BJ69" s="20">
        <v>2059</v>
      </c>
      <c r="BK69" s="21"/>
      <c r="BL69" s="39"/>
      <c r="BM69" s="39"/>
      <c r="BN69" s="39"/>
      <c r="BO69" s="39"/>
    </row>
    <row r="70" spans="2:67" ht="12" customHeight="1" hidden="1" thickBot="1">
      <c r="B70" s="210"/>
      <c r="C70" s="190"/>
      <c r="D70" s="190"/>
      <c r="E70" s="177"/>
      <c r="F70" s="146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8">
        <f t="shared" si="6"/>
        <v>0</v>
      </c>
      <c r="AR70" s="149">
        <f t="shared" si="7"/>
        <v>0</v>
      </c>
      <c r="AS70" s="166"/>
      <c r="AT70" s="164"/>
      <c r="AU70" s="1"/>
      <c r="AV70" s="1"/>
      <c r="BI70" s="19"/>
      <c r="BJ70" s="20">
        <v>2060</v>
      </c>
      <c r="BK70" s="21"/>
      <c r="BL70" s="39"/>
      <c r="BM70" s="39"/>
      <c r="BN70" s="39"/>
      <c r="BO70" s="39"/>
    </row>
    <row r="71" spans="2:67" ht="12" customHeight="1" hidden="1">
      <c r="B71" s="120">
        <f>IF(C71="","",B67+1)</f>
      </c>
      <c r="C71" s="121"/>
      <c r="D71" s="121"/>
      <c r="E71" s="122"/>
      <c r="F71" s="116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8">
        <f t="shared" si="6"/>
        <v>0</v>
      </c>
      <c r="AR71" s="119">
        <f t="shared" si="7"/>
        <v>0</v>
      </c>
      <c r="AS71" s="123">
        <f>SUM(AQ71:AR74)</f>
        <v>0</v>
      </c>
      <c r="AT71" s="124"/>
      <c r="AU71" s="1"/>
      <c r="AV71" s="1"/>
      <c r="BI71" s="19"/>
      <c r="BJ71" s="20">
        <v>2074</v>
      </c>
      <c r="BK71" s="21"/>
      <c r="BL71" s="39"/>
      <c r="BM71" s="39"/>
      <c r="BN71" s="39"/>
      <c r="BO71" s="39"/>
    </row>
    <row r="72" spans="2:67" ht="12" customHeight="1" hidden="1">
      <c r="B72" s="97"/>
      <c r="C72" s="99"/>
      <c r="D72" s="99"/>
      <c r="E72" s="99"/>
      <c r="F72" s="100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101">
        <f t="shared" si="6"/>
        <v>0</v>
      </c>
      <c r="AR72" s="102">
        <f t="shared" si="7"/>
        <v>0</v>
      </c>
      <c r="AS72" s="103"/>
      <c r="AT72" s="104"/>
      <c r="AU72" s="1"/>
      <c r="AV72" s="1"/>
      <c r="BI72" s="19"/>
      <c r="BJ72" s="20">
        <v>2075</v>
      </c>
      <c r="BK72" s="21"/>
      <c r="BL72" s="39"/>
      <c r="BM72" s="39"/>
      <c r="BN72" s="39"/>
      <c r="BO72" s="39"/>
    </row>
    <row r="73" spans="2:67" ht="12" customHeight="1" hidden="1">
      <c r="B73" s="97"/>
      <c r="C73" s="99"/>
      <c r="D73" s="99"/>
      <c r="E73" s="99"/>
      <c r="F73" s="100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101">
        <f t="shared" si="6"/>
        <v>0</v>
      </c>
      <c r="AR73" s="102">
        <f t="shared" si="7"/>
        <v>0</v>
      </c>
      <c r="AS73" s="103"/>
      <c r="AT73" s="104"/>
      <c r="AU73" s="1"/>
      <c r="AV73" s="1"/>
      <c r="BI73" s="19"/>
      <c r="BJ73" s="20">
        <v>2076</v>
      </c>
      <c r="BK73" s="21"/>
      <c r="BL73" s="39"/>
      <c r="BM73" s="39"/>
      <c r="BN73" s="39"/>
      <c r="BO73" s="39"/>
    </row>
    <row r="74" spans="2:67" ht="12" customHeight="1" hidden="1">
      <c r="B74" s="97"/>
      <c r="C74" s="99"/>
      <c r="D74" s="99"/>
      <c r="E74" s="99"/>
      <c r="F74" s="100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101">
        <f t="shared" si="6"/>
        <v>0</v>
      </c>
      <c r="AR74" s="102">
        <f t="shared" si="7"/>
        <v>0</v>
      </c>
      <c r="AS74" s="103"/>
      <c r="AT74" s="104"/>
      <c r="AU74" s="1"/>
      <c r="AV74" s="1"/>
      <c r="BI74" s="19"/>
      <c r="BJ74" s="20">
        <v>2077</v>
      </c>
      <c r="BK74" s="21"/>
      <c r="BL74" s="39"/>
      <c r="BM74" s="39"/>
      <c r="BN74" s="39"/>
      <c r="BO74" s="39"/>
    </row>
    <row r="75" spans="2:67" ht="12" customHeight="1" hidden="1">
      <c r="B75" s="105">
        <f>IF(C75="","",B71+1)</f>
      </c>
      <c r="C75" s="98"/>
      <c r="D75" s="98"/>
      <c r="E75" s="106"/>
      <c r="F75" s="100"/>
      <c r="G75" s="47"/>
      <c r="H75" s="71"/>
      <c r="I75" s="71"/>
      <c r="J75" s="71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101">
        <f aca="true" t="shared" si="11" ref="AQ75:AQ90">SUM(L75:AP75)</f>
        <v>0</v>
      </c>
      <c r="AR75" s="102">
        <f aca="true" t="shared" si="12" ref="AR75:AR90">SUM(G75:K75)</f>
        <v>0</v>
      </c>
      <c r="AS75" s="107">
        <f>SUM(AQ75:AR78)</f>
        <v>0</v>
      </c>
      <c r="AT75" s="108"/>
      <c r="AU75" s="1"/>
      <c r="AV75" s="1"/>
      <c r="BI75" s="19"/>
      <c r="BJ75" s="20">
        <v>2078</v>
      </c>
      <c r="BK75" s="21"/>
      <c r="BL75" s="39"/>
      <c r="BM75" s="39"/>
      <c r="BN75" s="39"/>
      <c r="BO75" s="39"/>
    </row>
    <row r="76" spans="2:67" ht="12" customHeight="1" hidden="1">
      <c r="B76" s="97"/>
      <c r="C76" s="99"/>
      <c r="D76" s="99"/>
      <c r="E76" s="99"/>
      <c r="F76" s="100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101">
        <f t="shared" si="11"/>
        <v>0</v>
      </c>
      <c r="AR76" s="102">
        <f t="shared" si="12"/>
        <v>0</v>
      </c>
      <c r="AS76" s="103"/>
      <c r="AT76" s="104"/>
      <c r="AU76" s="1"/>
      <c r="AV76" s="1"/>
      <c r="BI76" s="19"/>
      <c r="BJ76" s="20">
        <v>2079</v>
      </c>
      <c r="BK76" s="21"/>
      <c r="BL76" s="39"/>
      <c r="BM76" s="39"/>
      <c r="BN76" s="39"/>
      <c r="BO76" s="39"/>
    </row>
    <row r="77" spans="2:67" ht="12" customHeight="1" hidden="1">
      <c r="B77" s="97"/>
      <c r="C77" s="99"/>
      <c r="D77" s="99"/>
      <c r="E77" s="99"/>
      <c r="F77" s="100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101">
        <f t="shared" si="11"/>
        <v>0</v>
      </c>
      <c r="AR77" s="102">
        <f t="shared" si="12"/>
        <v>0</v>
      </c>
      <c r="AS77" s="103"/>
      <c r="AT77" s="104"/>
      <c r="AU77" s="1"/>
      <c r="AV77" s="1"/>
      <c r="BI77" s="19"/>
      <c r="BJ77" s="20">
        <v>2080</v>
      </c>
      <c r="BK77" s="21"/>
      <c r="BL77" s="39"/>
      <c r="BM77" s="39"/>
      <c r="BN77" s="39"/>
      <c r="BO77" s="39"/>
    </row>
    <row r="78" spans="2:67" ht="12" customHeight="1" hidden="1">
      <c r="B78" s="97"/>
      <c r="C78" s="99"/>
      <c r="D78" s="99"/>
      <c r="E78" s="99"/>
      <c r="F78" s="100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101">
        <f t="shared" si="11"/>
        <v>0</v>
      </c>
      <c r="AR78" s="102">
        <f t="shared" si="12"/>
        <v>0</v>
      </c>
      <c r="AS78" s="103"/>
      <c r="AT78" s="104"/>
      <c r="AU78" s="1"/>
      <c r="AV78" s="1"/>
      <c r="BI78" s="19"/>
      <c r="BJ78" s="20">
        <v>2081</v>
      </c>
      <c r="BK78" s="21"/>
      <c r="BL78" s="39"/>
      <c r="BM78" s="39"/>
      <c r="BN78" s="39"/>
      <c r="BO78" s="39"/>
    </row>
    <row r="79" spans="2:67" ht="12" customHeight="1" hidden="1">
      <c r="B79" s="105">
        <f>IF(C79="","",B75+1)</f>
      </c>
      <c r="C79" s="98"/>
      <c r="D79" s="98"/>
      <c r="E79" s="106"/>
      <c r="F79" s="100"/>
      <c r="G79" s="47"/>
      <c r="H79" s="71"/>
      <c r="I79" s="71"/>
      <c r="J79" s="71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101">
        <f t="shared" si="11"/>
        <v>0</v>
      </c>
      <c r="AR79" s="102">
        <f t="shared" si="12"/>
        <v>0</v>
      </c>
      <c r="AS79" s="107">
        <f>SUM(AQ79:AR82)</f>
        <v>0</v>
      </c>
      <c r="AT79" s="108"/>
      <c r="AU79" s="1"/>
      <c r="AV79" s="1"/>
      <c r="BI79" s="19"/>
      <c r="BJ79" s="20">
        <v>2082</v>
      </c>
      <c r="BK79" s="21"/>
      <c r="BL79" s="39"/>
      <c r="BM79" s="39"/>
      <c r="BN79" s="39"/>
      <c r="BO79" s="39"/>
    </row>
    <row r="80" spans="2:67" ht="12" customHeight="1" hidden="1">
      <c r="B80" s="97"/>
      <c r="C80" s="99"/>
      <c r="D80" s="99"/>
      <c r="E80" s="99"/>
      <c r="F80" s="100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101">
        <f t="shared" si="11"/>
        <v>0</v>
      </c>
      <c r="AR80" s="102">
        <f t="shared" si="12"/>
        <v>0</v>
      </c>
      <c r="AS80" s="103"/>
      <c r="AT80" s="104"/>
      <c r="AU80" s="1"/>
      <c r="AV80" s="1"/>
      <c r="BI80" s="19"/>
      <c r="BJ80" s="20">
        <v>2083</v>
      </c>
      <c r="BK80" s="21"/>
      <c r="BL80" s="39"/>
      <c r="BM80" s="39"/>
      <c r="BN80" s="39"/>
      <c r="BO80" s="39"/>
    </row>
    <row r="81" spans="2:67" ht="12" customHeight="1" hidden="1">
      <c r="B81" s="97"/>
      <c r="C81" s="99"/>
      <c r="D81" s="99"/>
      <c r="E81" s="99"/>
      <c r="F81" s="100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101">
        <f t="shared" si="11"/>
        <v>0</v>
      </c>
      <c r="AR81" s="102">
        <f t="shared" si="12"/>
        <v>0</v>
      </c>
      <c r="AS81" s="103"/>
      <c r="AT81" s="104"/>
      <c r="AU81" s="1"/>
      <c r="AV81" s="1"/>
      <c r="BI81" s="19"/>
      <c r="BJ81" s="20">
        <v>2084</v>
      </c>
      <c r="BK81" s="21"/>
      <c r="BL81" s="39"/>
      <c r="BM81" s="39"/>
      <c r="BN81" s="39"/>
      <c r="BO81" s="39"/>
    </row>
    <row r="82" spans="2:67" ht="12" customHeight="1" hidden="1">
      <c r="B82" s="97"/>
      <c r="C82" s="99"/>
      <c r="D82" s="99"/>
      <c r="E82" s="99"/>
      <c r="F82" s="100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101">
        <f t="shared" si="11"/>
        <v>0</v>
      </c>
      <c r="AR82" s="102">
        <f t="shared" si="12"/>
        <v>0</v>
      </c>
      <c r="AS82" s="103"/>
      <c r="AT82" s="104"/>
      <c r="AU82" s="1"/>
      <c r="AV82" s="1"/>
      <c r="BI82" s="19"/>
      <c r="BJ82" s="20">
        <v>2085</v>
      </c>
      <c r="BK82" s="21"/>
      <c r="BL82" s="39"/>
      <c r="BM82" s="39"/>
      <c r="BN82" s="39"/>
      <c r="BO82" s="39"/>
    </row>
    <row r="83" spans="2:67" ht="12" customHeight="1" hidden="1">
      <c r="B83" s="105">
        <f>IF(C83="","",B79+1)</f>
      </c>
      <c r="C83" s="98"/>
      <c r="D83" s="98"/>
      <c r="E83" s="106"/>
      <c r="F83" s="100"/>
      <c r="G83" s="47"/>
      <c r="H83" s="71"/>
      <c r="I83" s="71"/>
      <c r="J83" s="71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101">
        <f t="shared" si="11"/>
        <v>0</v>
      </c>
      <c r="AR83" s="102">
        <f t="shared" si="12"/>
        <v>0</v>
      </c>
      <c r="AS83" s="107">
        <f>SUM(AQ83:AR86)</f>
        <v>0</v>
      </c>
      <c r="AT83" s="108"/>
      <c r="AU83" s="1"/>
      <c r="AV83" s="1"/>
      <c r="BI83" s="19"/>
      <c r="BJ83" s="20">
        <v>2086</v>
      </c>
      <c r="BK83" s="21"/>
      <c r="BL83" s="39"/>
      <c r="BM83" s="39"/>
      <c r="BN83" s="39"/>
      <c r="BO83" s="39"/>
    </row>
    <row r="84" spans="2:67" ht="12" customHeight="1" hidden="1">
      <c r="B84" s="97"/>
      <c r="C84" s="99"/>
      <c r="D84" s="99"/>
      <c r="E84" s="99"/>
      <c r="F84" s="100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101">
        <f t="shared" si="11"/>
        <v>0</v>
      </c>
      <c r="AR84" s="102">
        <f t="shared" si="12"/>
        <v>0</v>
      </c>
      <c r="AS84" s="103"/>
      <c r="AT84" s="104"/>
      <c r="AU84" s="1"/>
      <c r="AV84" s="1"/>
      <c r="BI84" s="19"/>
      <c r="BJ84" s="20">
        <v>2087</v>
      </c>
      <c r="BK84" s="21"/>
      <c r="BL84" s="39"/>
      <c r="BM84" s="39"/>
      <c r="BN84" s="39"/>
      <c r="BO84" s="39"/>
    </row>
    <row r="85" spans="2:67" ht="12" customHeight="1" hidden="1">
      <c r="B85" s="97"/>
      <c r="C85" s="99"/>
      <c r="D85" s="99"/>
      <c r="E85" s="99"/>
      <c r="F85" s="100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101">
        <f t="shared" si="11"/>
        <v>0</v>
      </c>
      <c r="AR85" s="102">
        <f t="shared" si="12"/>
        <v>0</v>
      </c>
      <c r="AS85" s="103"/>
      <c r="AT85" s="104"/>
      <c r="AU85" s="1"/>
      <c r="AV85" s="1"/>
      <c r="BI85" s="19"/>
      <c r="BJ85" s="20">
        <v>2088</v>
      </c>
      <c r="BK85" s="21"/>
      <c r="BL85" s="39"/>
      <c r="BM85" s="39"/>
      <c r="BN85" s="39"/>
      <c r="BO85" s="39"/>
    </row>
    <row r="86" spans="2:67" ht="12" customHeight="1" hidden="1">
      <c r="B86" s="97"/>
      <c r="C86" s="99"/>
      <c r="D86" s="99"/>
      <c r="E86" s="99"/>
      <c r="F86" s="100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101">
        <f t="shared" si="11"/>
        <v>0</v>
      </c>
      <c r="AR86" s="102">
        <f t="shared" si="12"/>
        <v>0</v>
      </c>
      <c r="AS86" s="103"/>
      <c r="AT86" s="104"/>
      <c r="AU86" s="1"/>
      <c r="AV86" s="1"/>
      <c r="BI86" s="19"/>
      <c r="BJ86" s="20">
        <v>2089</v>
      </c>
      <c r="BK86" s="21"/>
      <c r="BL86" s="39"/>
      <c r="BM86" s="39"/>
      <c r="BN86" s="39"/>
      <c r="BO86" s="39"/>
    </row>
    <row r="87" spans="2:67" ht="12" customHeight="1" hidden="1">
      <c r="B87" s="105">
        <f>IF(C87="","",B83+1)</f>
      </c>
      <c r="C87" s="98"/>
      <c r="D87" s="98"/>
      <c r="E87" s="106"/>
      <c r="F87" s="100"/>
      <c r="G87" s="47"/>
      <c r="H87" s="71"/>
      <c r="I87" s="71"/>
      <c r="J87" s="71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101">
        <f t="shared" si="11"/>
        <v>0</v>
      </c>
      <c r="AR87" s="102">
        <f t="shared" si="12"/>
        <v>0</v>
      </c>
      <c r="AS87" s="107">
        <f>SUM(AQ87:AR90)</f>
        <v>0</v>
      </c>
      <c r="AT87" s="108"/>
      <c r="AU87" s="1"/>
      <c r="AV87" s="1"/>
      <c r="BI87" s="19"/>
      <c r="BJ87" s="20">
        <v>2090</v>
      </c>
      <c r="BK87" s="21"/>
      <c r="BL87" s="39"/>
      <c r="BM87" s="39"/>
      <c r="BN87" s="39"/>
      <c r="BO87" s="39"/>
    </row>
    <row r="88" spans="2:67" ht="12" customHeight="1" hidden="1">
      <c r="B88" s="97"/>
      <c r="C88" s="99"/>
      <c r="D88" s="99"/>
      <c r="E88" s="99"/>
      <c r="F88" s="100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101">
        <f t="shared" si="11"/>
        <v>0</v>
      </c>
      <c r="AR88" s="102">
        <f t="shared" si="12"/>
        <v>0</v>
      </c>
      <c r="AS88" s="103"/>
      <c r="AT88" s="104"/>
      <c r="AU88" s="1"/>
      <c r="AV88" s="1"/>
      <c r="BI88" s="19"/>
      <c r="BJ88" s="20">
        <v>2091</v>
      </c>
      <c r="BK88" s="21"/>
      <c r="BL88" s="39"/>
      <c r="BM88" s="39"/>
      <c r="BN88" s="39"/>
      <c r="BO88" s="39"/>
    </row>
    <row r="89" spans="2:67" ht="12" customHeight="1" hidden="1">
      <c r="B89" s="97"/>
      <c r="C89" s="99"/>
      <c r="D89" s="99"/>
      <c r="E89" s="99"/>
      <c r="F89" s="100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101">
        <f t="shared" si="11"/>
        <v>0</v>
      </c>
      <c r="AR89" s="102">
        <f t="shared" si="12"/>
        <v>0</v>
      </c>
      <c r="AS89" s="103"/>
      <c r="AT89" s="104"/>
      <c r="AU89" s="1"/>
      <c r="AV89" s="1"/>
      <c r="BI89" s="19"/>
      <c r="BJ89" s="20">
        <v>2092</v>
      </c>
      <c r="BK89" s="21"/>
      <c r="BL89" s="39"/>
      <c r="BM89" s="39"/>
      <c r="BN89" s="39"/>
      <c r="BO89" s="39"/>
    </row>
    <row r="90" spans="2:67" ht="0.75" customHeight="1">
      <c r="B90" s="109"/>
      <c r="C90" s="110"/>
      <c r="D90" s="110"/>
      <c r="E90" s="110"/>
      <c r="F90" s="111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112">
        <f t="shared" si="11"/>
        <v>0</v>
      </c>
      <c r="AR90" s="113">
        <f t="shared" si="12"/>
        <v>0</v>
      </c>
      <c r="AS90" s="114"/>
      <c r="AT90" s="115"/>
      <c r="AU90" s="1"/>
      <c r="AV90" s="1"/>
      <c r="BI90" s="19"/>
      <c r="BJ90" s="20">
        <v>2093</v>
      </c>
      <c r="BK90" s="21"/>
      <c r="BL90" s="39"/>
      <c r="BM90" s="39"/>
      <c r="BN90" s="39"/>
      <c r="BO90" s="39"/>
    </row>
    <row r="91" spans="2:67" ht="15.75"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6"/>
      <c r="AI91" s="6"/>
      <c r="AJ91" s="6"/>
      <c r="AK91" s="45"/>
      <c r="AL91" s="232" t="s">
        <v>43</v>
      </c>
      <c r="AM91" s="233"/>
      <c r="AN91" s="233"/>
      <c r="AO91" s="233"/>
      <c r="AP91" s="234"/>
      <c r="AQ91" s="235"/>
      <c r="AR91" s="232">
        <f>SUM(AS11:AS90)</f>
        <v>0</v>
      </c>
      <c r="AS91" s="236"/>
      <c r="AT91" s="7"/>
      <c r="AU91" s="1"/>
      <c r="AV91" s="1"/>
      <c r="BI91" s="19"/>
      <c r="BJ91" s="20">
        <v>2094</v>
      </c>
      <c r="BK91" s="21"/>
      <c r="BL91" s="39"/>
      <c r="BM91" s="39"/>
      <c r="BN91" s="39"/>
      <c r="BO91" s="39"/>
    </row>
    <row r="92" spans="2:67" ht="15">
      <c r="B92" s="8"/>
      <c r="C92" s="218" t="str">
        <f>CONCATENATE("Yukarıda belirtilen görevlilerce "&amp;AS5&amp;" / "&amp;BM11&amp;" ayında toplam   "&amp;AR91&amp;"   saat ek ders okutulmuştur.")</f>
        <v>Yukarıda belirtilen görevlilerce 2021 / MAYIS ayında toplam   0   saat ek ders okutulmuştur.</v>
      </c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20">
        <f ca="1">TODAY()</f>
        <v>44347</v>
      </c>
      <c r="AB92" s="221"/>
      <c r="AC92" s="221"/>
      <c r="AD92" s="221"/>
      <c r="AE92" s="221"/>
      <c r="AF92" s="207"/>
      <c r="AG92" s="207"/>
      <c r="AH92" s="207"/>
      <c r="AI92" s="207"/>
      <c r="AJ92" s="207"/>
      <c r="AK92" s="6"/>
      <c r="AL92" s="6"/>
      <c r="AM92" s="6"/>
      <c r="AN92" s="6"/>
      <c r="AO92" s="6"/>
      <c r="AP92" s="6"/>
      <c r="AQ92" s="3"/>
      <c r="AR92" s="3"/>
      <c r="AS92" s="3"/>
      <c r="AT92" s="7"/>
      <c r="AU92" s="1"/>
      <c r="AV92" s="1"/>
      <c r="BI92" s="19"/>
      <c r="BJ92" s="20">
        <v>2095</v>
      </c>
      <c r="BK92" s="21"/>
      <c r="BL92" s="39"/>
      <c r="BM92" s="39"/>
      <c r="BN92" s="39"/>
      <c r="BO92" s="39"/>
    </row>
    <row r="93" spans="2:67" ht="3" customHeight="1"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7"/>
      <c r="AU93" s="1"/>
      <c r="AV93" s="1"/>
      <c r="BI93" s="19"/>
      <c r="BJ93" s="20">
        <v>2096</v>
      </c>
      <c r="BK93" s="21"/>
      <c r="BL93" s="39"/>
      <c r="BM93" s="39"/>
      <c r="BN93" s="39"/>
      <c r="BO93" s="39"/>
    </row>
    <row r="94" spans="2:67" ht="15.75">
      <c r="B94" s="8"/>
      <c r="C94" s="3"/>
      <c r="D94" s="89"/>
      <c r="E94" s="206" t="s">
        <v>3</v>
      </c>
      <c r="F94" s="207"/>
      <c r="G94" s="3"/>
      <c r="H94" s="3"/>
      <c r="I94" s="3"/>
      <c r="J94" s="3"/>
      <c r="K94" s="3"/>
      <c r="L94" s="3"/>
      <c r="M94" s="3"/>
      <c r="N94" s="3"/>
      <c r="O94" s="3"/>
      <c r="P94" s="3"/>
      <c r="Q94" s="6"/>
      <c r="R94" s="6"/>
      <c r="S94" s="6"/>
      <c r="T94" s="6"/>
      <c r="U94" s="6"/>
      <c r="V94" s="6"/>
      <c r="W94" s="3"/>
      <c r="X94" s="241"/>
      <c r="Y94" s="241"/>
      <c r="Z94" s="241"/>
      <c r="AA94" s="241"/>
      <c r="AB94" s="241"/>
      <c r="AC94" s="241"/>
      <c r="AD94" s="241"/>
      <c r="AE94" s="286" t="s">
        <v>44</v>
      </c>
      <c r="AF94" s="287"/>
      <c r="AG94" s="287"/>
      <c r="AH94" s="287"/>
      <c r="AI94" s="287"/>
      <c r="AJ94" s="287"/>
      <c r="AK94" s="287"/>
      <c r="AL94" s="288"/>
      <c r="AM94" s="288"/>
      <c r="AN94" s="288"/>
      <c r="AO94" s="288"/>
      <c r="AP94" s="288"/>
      <c r="AQ94" s="6"/>
      <c r="AR94" s="6"/>
      <c r="AS94" s="6"/>
      <c r="AT94" s="7"/>
      <c r="AU94" s="1"/>
      <c r="AV94" s="1"/>
      <c r="BI94" s="19"/>
      <c r="BJ94" s="20">
        <v>2097</v>
      </c>
      <c r="BK94" s="21"/>
      <c r="BL94" s="39"/>
      <c r="BM94" s="39"/>
      <c r="BN94" s="39"/>
      <c r="BO94" s="39"/>
    </row>
    <row r="95" spans="2:67" ht="12.75"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6"/>
      <c r="S95" s="6"/>
      <c r="T95" s="6"/>
      <c r="U95" s="6"/>
      <c r="V95" s="6"/>
      <c r="W95" s="3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7"/>
      <c r="AU95" s="1"/>
      <c r="AV95" s="1"/>
      <c r="BI95" s="19"/>
      <c r="BJ95" s="20">
        <v>2098</v>
      </c>
      <c r="BK95" s="21"/>
      <c r="BL95" s="39"/>
      <c r="BM95" s="39"/>
      <c r="BN95" s="39"/>
      <c r="BO95" s="39"/>
    </row>
    <row r="96" spans="2:67" ht="1.5" customHeight="1">
      <c r="B96" s="8"/>
      <c r="C96" s="3"/>
      <c r="D96" s="3"/>
      <c r="E96" s="3"/>
      <c r="F96" s="3"/>
      <c r="G96" s="3"/>
      <c r="H96" s="3"/>
      <c r="I96" s="3"/>
      <c r="J96" s="3"/>
      <c r="K96" s="3"/>
      <c r="L96" s="216"/>
      <c r="M96" s="217"/>
      <c r="N96" s="217"/>
      <c r="O96" s="217"/>
      <c r="P96" s="217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6"/>
      <c r="AC96" s="3"/>
      <c r="AD96" s="3"/>
      <c r="AE96" s="3"/>
      <c r="AF96" s="215"/>
      <c r="AG96" s="215"/>
      <c r="AH96" s="215"/>
      <c r="AI96" s="215"/>
      <c r="AJ96" s="215"/>
      <c r="AK96" s="215"/>
      <c r="AL96" s="6"/>
      <c r="AM96" s="3"/>
      <c r="AN96" s="3"/>
      <c r="AO96" s="3"/>
      <c r="AP96" s="3"/>
      <c r="AQ96" s="3"/>
      <c r="AR96" s="3"/>
      <c r="AS96" s="3"/>
      <c r="AT96" s="7"/>
      <c r="AU96" s="1"/>
      <c r="AV96" s="1"/>
      <c r="BI96" s="19"/>
      <c r="BJ96" s="20">
        <v>2099</v>
      </c>
      <c r="BK96" s="21"/>
      <c r="BL96" s="39"/>
      <c r="BM96" s="39"/>
      <c r="BN96" s="39"/>
      <c r="BO96" s="39"/>
    </row>
    <row r="97" spans="2:67" ht="12.75">
      <c r="B97" s="8"/>
      <c r="C97" s="3"/>
      <c r="D97" s="9" t="s">
        <v>4</v>
      </c>
      <c r="E97" s="237" t="s">
        <v>75</v>
      </c>
      <c r="F97" s="238"/>
      <c r="G97" s="88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12"/>
      <c r="U97" s="12"/>
      <c r="V97" s="12"/>
      <c r="W97" s="12"/>
      <c r="X97" s="12"/>
      <c r="Y97" s="12"/>
      <c r="Z97" s="3"/>
      <c r="AA97" s="3"/>
      <c r="AB97" s="3"/>
      <c r="AC97" s="3"/>
      <c r="AD97" s="9"/>
      <c r="AE97" s="53"/>
      <c r="AF97" s="54"/>
      <c r="AG97" s="9" t="s">
        <v>4</v>
      </c>
      <c r="AH97" s="237" t="s">
        <v>74</v>
      </c>
      <c r="AI97" s="238"/>
      <c r="AJ97" s="238"/>
      <c r="AK97" s="238"/>
      <c r="AL97" s="238"/>
      <c r="AM97" s="238"/>
      <c r="AN97" s="238"/>
      <c r="AO97" s="238"/>
      <c r="AP97" s="238"/>
      <c r="AQ97" s="12"/>
      <c r="AR97" s="12"/>
      <c r="AS97" s="12"/>
      <c r="AT97" s="7"/>
      <c r="AU97" s="1"/>
      <c r="AV97" s="1"/>
      <c r="BI97" s="19"/>
      <c r="BJ97" s="20">
        <v>2100</v>
      </c>
      <c r="BK97" s="21"/>
      <c r="BL97" s="39"/>
      <c r="BM97" s="39"/>
      <c r="BN97" s="39"/>
      <c r="BO97" s="39"/>
    </row>
    <row r="98" spans="2:67" ht="12.75">
      <c r="B98" s="8"/>
      <c r="C98" s="3"/>
      <c r="D98" s="9" t="s">
        <v>32</v>
      </c>
      <c r="E98" s="237" t="s">
        <v>72</v>
      </c>
      <c r="F98" s="239"/>
      <c r="G98" s="88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12"/>
      <c r="U98" s="12"/>
      <c r="V98" s="12"/>
      <c r="W98" s="12"/>
      <c r="X98" s="12"/>
      <c r="Y98" s="12"/>
      <c r="Z98" s="3"/>
      <c r="AA98" s="3"/>
      <c r="AB98" s="3"/>
      <c r="AC98" s="3"/>
      <c r="AD98" s="9"/>
      <c r="AE98" s="53"/>
      <c r="AF98" s="54"/>
      <c r="AG98" s="9" t="s">
        <v>32</v>
      </c>
      <c r="AH98" s="237" t="s">
        <v>72</v>
      </c>
      <c r="AI98" s="239"/>
      <c r="AJ98" s="239"/>
      <c r="AK98" s="239"/>
      <c r="AL98" s="239"/>
      <c r="AM98" s="239"/>
      <c r="AN98" s="239"/>
      <c r="AO98" s="239"/>
      <c r="AP98" s="239"/>
      <c r="AQ98" s="12"/>
      <c r="AR98" s="12"/>
      <c r="AS98" s="12"/>
      <c r="AT98" s="7"/>
      <c r="AU98" s="1"/>
      <c r="AV98" s="1"/>
      <c r="BL98" s="39"/>
      <c r="BM98" s="39"/>
      <c r="BN98" s="39"/>
      <c r="BO98" s="39"/>
    </row>
    <row r="99" spans="2:67" ht="12" customHeight="1">
      <c r="B99" s="8"/>
      <c r="C99" s="3"/>
      <c r="D99" s="3"/>
      <c r="E99" s="240"/>
      <c r="F99" s="214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52"/>
      <c r="T99" s="12"/>
      <c r="U99" s="12"/>
      <c r="V99" s="12"/>
      <c r="W99" s="12"/>
      <c r="X99" s="12"/>
      <c r="Y99" s="12"/>
      <c r="Z99" s="3"/>
      <c r="AA99" s="3"/>
      <c r="AB99" s="3"/>
      <c r="AC99" s="3"/>
      <c r="AD99" s="9"/>
      <c r="AE99" s="9"/>
      <c r="AF99" s="9"/>
      <c r="AG99" s="9"/>
      <c r="AH99" s="213"/>
      <c r="AI99" s="214"/>
      <c r="AJ99" s="214"/>
      <c r="AK99" s="214"/>
      <c r="AL99" s="214"/>
      <c r="AM99" s="214"/>
      <c r="AN99" s="214"/>
      <c r="AO99" s="214"/>
      <c r="AP99" s="214"/>
      <c r="AQ99" s="12"/>
      <c r="AR99" s="12"/>
      <c r="AS99" s="12"/>
      <c r="AT99" s="7"/>
      <c r="AU99" s="1"/>
      <c r="AV99" s="1"/>
      <c r="BL99" s="39"/>
      <c r="BM99" s="39"/>
      <c r="BN99" s="39"/>
      <c r="BO99" s="39"/>
    </row>
    <row r="100" spans="2:67" ht="12" customHeight="1">
      <c r="B100" s="10"/>
      <c r="C100" s="222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4"/>
      <c r="AU100" s="1"/>
      <c r="AV100" s="1"/>
      <c r="BL100" s="39"/>
      <c r="BM100" s="39"/>
      <c r="BN100" s="39"/>
      <c r="BO100" s="39"/>
    </row>
    <row r="101" spans="2:67" ht="12.75">
      <c r="B101" s="155"/>
      <c r="C101" s="156"/>
      <c r="D101" s="82"/>
      <c r="E101" s="82"/>
      <c r="F101" s="86"/>
      <c r="G101" s="87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4"/>
      <c r="AO101" s="83"/>
      <c r="AP101" s="83"/>
      <c r="AQ101" s="83"/>
      <c r="AR101" s="83"/>
      <c r="AS101" s="83"/>
      <c r="AT101" s="83"/>
      <c r="AU101" s="1"/>
      <c r="AV101" s="1"/>
      <c r="BL101" s="39"/>
      <c r="BM101" s="39"/>
      <c r="BN101" s="39"/>
      <c r="BO101" s="39"/>
    </row>
    <row r="102" spans="2:48" ht="12" customHeight="1">
      <c r="B102" s="85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1"/>
      <c r="AV102" s="1"/>
    </row>
    <row r="103" spans="2:46" ht="12" customHeight="1">
      <c r="B103" s="230" t="s">
        <v>2</v>
      </c>
      <c r="C103" s="231"/>
      <c r="D103" s="82"/>
      <c r="E103" s="82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4"/>
      <c r="AO103" s="83"/>
      <c r="AP103" s="83"/>
      <c r="AQ103" s="83"/>
      <c r="AR103" s="83"/>
      <c r="AS103" s="83"/>
      <c r="AT103" s="83"/>
    </row>
    <row r="104" ht="12" customHeight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spans="3:6" ht="12" customHeight="1" hidden="1">
      <c r="C132" s="57"/>
      <c r="D132" s="57"/>
      <c r="E132" s="57"/>
      <c r="F132" s="56"/>
    </row>
    <row r="133" spans="3:6" ht="12" customHeight="1" hidden="1">
      <c r="C133" s="55"/>
      <c r="D133" s="55"/>
      <c r="E133" s="55"/>
      <c r="F133" s="56"/>
    </row>
    <row r="134" spans="3:6" ht="12" customHeight="1" hidden="1">
      <c r="C134" s="57"/>
      <c r="D134" s="57"/>
      <c r="E134" s="57"/>
      <c r="F134" s="56"/>
    </row>
    <row r="135" spans="3:6" ht="12" customHeight="1" hidden="1">
      <c r="C135" s="57"/>
      <c r="D135" s="57"/>
      <c r="E135" s="57"/>
      <c r="F135" s="56"/>
    </row>
    <row r="136" spans="3:6" ht="12" customHeight="1" hidden="1">
      <c r="C136" s="57"/>
      <c r="D136" s="57"/>
      <c r="E136" s="57"/>
      <c r="F136" s="56"/>
    </row>
    <row r="137" spans="3:6" ht="12" customHeight="1" hidden="1">
      <c r="C137" s="59"/>
      <c r="D137" s="59"/>
      <c r="E137" s="59"/>
      <c r="F137" s="56"/>
    </row>
    <row r="138" spans="3:6" ht="12" customHeight="1" hidden="1">
      <c r="C138" s="58"/>
      <c r="D138" s="58"/>
      <c r="E138" s="58"/>
      <c r="F138" s="56"/>
    </row>
    <row r="139" spans="3:6" ht="12" customHeight="1" hidden="1">
      <c r="C139" s="59"/>
      <c r="D139" s="59"/>
      <c r="E139" s="59"/>
      <c r="F139" s="60"/>
    </row>
    <row r="140" spans="3:6" ht="12" customHeight="1" hidden="1">
      <c r="C140" s="61"/>
      <c r="D140" s="62"/>
      <c r="E140" s="62"/>
      <c r="F140" s="60"/>
    </row>
    <row r="141" spans="3:6" ht="12" customHeight="1" hidden="1">
      <c r="C141" s="59"/>
      <c r="D141" s="59"/>
      <c r="E141" s="59"/>
      <c r="F141" s="60"/>
    </row>
    <row r="142" spans="3:6" ht="12" customHeight="1" hidden="1">
      <c r="C142" s="57"/>
      <c r="D142" s="57"/>
      <c r="E142" s="57"/>
      <c r="F142" s="56"/>
    </row>
    <row r="143" spans="3:6" ht="12" customHeight="1" hidden="1">
      <c r="C143" s="59" t="s">
        <v>39</v>
      </c>
      <c r="D143" s="59" t="s">
        <v>40</v>
      </c>
      <c r="E143" s="59"/>
      <c r="F143" s="56" t="s">
        <v>38</v>
      </c>
    </row>
    <row r="144" spans="3:6" ht="12" customHeight="1" hidden="1">
      <c r="C144" s="57"/>
      <c r="D144" s="57"/>
      <c r="E144" s="57"/>
      <c r="F144" s="56"/>
    </row>
    <row r="145" spans="3:6" ht="12" customHeight="1" hidden="1">
      <c r="C145" s="57"/>
      <c r="D145" s="57"/>
      <c r="E145" s="57"/>
      <c r="F145" s="56"/>
    </row>
    <row r="146" spans="3:6" ht="12" customHeight="1" hidden="1">
      <c r="C146" s="57"/>
      <c r="D146" s="57"/>
      <c r="E146" s="57"/>
      <c r="F146" s="56"/>
    </row>
    <row r="147" spans="3:6" ht="12" customHeight="1" hidden="1">
      <c r="C147" s="57"/>
      <c r="D147" s="57"/>
      <c r="E147" s="57"/>
      <c r="F147" s="56"/>
    </row>
    <row r="148" spans="3:6" ht="12" customHeight="1" hidden="1">
      <c r="C148" s="55"/>
      <c r="D148" s="55"/>
      <c r="E148" s="55"/>
      <c r="F148" s="56"/>
    </row>
    <row r="149" spans="3:6" ht="12" customHeight="1" hidden="1">
      <c r="C149" s="57"/>
      <c r="D149" s="57"/>
      <c r="E149" s="57"/>
      <c r="F149" s="56"/>
    </row>
    <row r="150" spans="3:6" ht="12" customHeight="1" hidden="1">
      <c r="C150" s="57"/>
      <c r="D150" s="57"/>
      <c r="E150" s="57"/>
      <c r="F150" s="56"/>
    </row>
    <row r="151" spans="3:6" ht="12" customHeight="1" hidden="1">
      <c r="C151" s="57"/>
      <c r="D151" s="57"/>
      <c r="E151" s="57"/>
      <c r="F151" s="56"/>
    </row>
    <row r="152" spans="3:6" ht="12" customHeight="1" hidden="1">
      <c r="C152" s="59"/>
      <c r="D152" s="59"/>
      <c r="E152" s="59"/>
      <c r="F152" s="56"/>
    </row>
    <row r="153" spans="3:6" ht="12" customHeight="1" hidden="1">
      <c r="C153" s="58"/>
      <c r="D153" s="58"/>
      <c r="E153" s="58"/>
      <c r="F153" s="56"/>
    </row>
    <row r="154" spans="3:6" ht="12" customHeight="1" hidden="1">
      <c r="C154" s="59"/>
      <c r="D154" s="59"/>
      <c r="E154" s="59"/>
      <c r="F154" s="60"/>
    </row>
    <row r="155" spans="3:6" ht="12" customHeight="1" hidden="1">
      <c r="C155" s="61"/>
      <c r="D155" s="62"/>
      <c r="E155" s="62"/>
      <c r="F155" s="60"/>
    </row>
    <row r="156" spans="3:6" ht="12" customHeight="1" hidden="1">
      <c r="C156" s="59"/>
      <c r="D156" s="59"/>
      <c r="E156" s="59"/>
      <c r="F156" s="60"/>
    </row>
    <row r="157" spans="3:6" ht="12" customHeight="1" hidden="1">
      <c r="C157" s="57"/>
      <c r="D157" s="57"/>
      <c r="E157" s="57"/>
      <c r="F157" s="56"/>
    </row>
    <row r="158" spans="3:6" ht="12" customHeight="1" hidden="1">
      <c r="C158" s="59"/>
      <c r="D158" s="59"/>
      <c r="E158" s="59"/>
      <c r="F158" s="56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</sheetData>
  <sheetProtection password="CCF9" sheet="1"/>
  <mergeCells count="104">
    <mergeCell ref="B2:AT2"/>
    <mergeCell ref="AV2:AV7"/>
    <mergeCell ref="B4:C4"/>
    <mergeCell ref="D4:K4"/>
    <mergeCell ref="AC4:AG4"/>
    <mergeCell ref="AH4:AJ4"/>
    <mergeCell ref="AO4:AR4"/>
    <mergeCell ref="AT4:AT5"/>
    <mergeCell ref="D5:T5"/>
    <mergeCell ref="AC5:AG5"/>
    <mergeCell ref="AH5:AJ5"/>
    <mergeCell ref="AO5:AR5"/>
    <mergeCell ref="B7:AP7"/>
    <mergeCell ref="AQ7:AQ10"/>
    <mergeCell ref="AR7:AR10"/>
    <mergeCell ref="AS7:AS10"/>
    <mergeCell ref="AT7:AT10"/>
    <mergeCell ref="BY7:DC7"/>
    <mergeCell ref="B8:B10"/>
    <mergeCell ref="C8:F9"/>
    <mergeCell ref="G8:K8"/>
    <mergeCell ref="L8:AP8"/>
    <mergeCell ref="B11:B16"/>
    <mergeCell ref="C11:C16"/>
    <mergeCell ref="D11:D16"/>
    <mergeCell ref="E11:E16"/>
    <mergeCell ref="AS11:AS16"/>
    <mergeCell ref="AT11:AT16"/>
    <mergeCell ref="B17:B22"/>
    <mergeCell ref="C17:C22"/>
    <mergeCell ref="D17:D22"/>
    <mergeCell ref="E17:E22"/>
    <mergeCell ref="AS17:AS22"/>
    <mergeCell ref="AT17:AT22"/>
    <mergeCell ref="C23:C28"/>
    <mergeCell ref="D23:D28"/>
    <mergeCell ref="E23:E28"/>
    <mergeCell ref="AS23:AS28"/>
    <mergeCell ref="AT23:AT28"/>
    <mergeCell ref="BN11:BO11"/>
    <mergeCell ref="BL16:BM16"/>
    <mergeCell ref="BY24:DC24"/>
    <mergeCell ref="BN28:BO28"/>
    <mergeCell ref="B29:B34"/>
    <mergeCell ref="C29:C34"/>
    <mergeCell ref="D29:D34"/>
    <mergeCell ref="E29:E34"/>
    <mergeCell ref="AS29:AS34"/>
    <mergeCell ref="AT29:AT34"/>
    <mergeCell ref="BL31:BM31"/>
    <mergeCell ref="B23:B28"/>
    <mergeCell ref="B35:B40"/>
    <mergeCell ref="C35:C40"/>
    <mergeCell ref="D35:D40"/>
    <mergeCell ref="E35:E40"/>
    <mergeCell ref="AS35:AS40"/>
    <mergeCell ref="AT35:AT40"/>
    <mergeCell ref="B41:B46"/>
    <mergeCell ref="C41:C46"/>
    <mergeCell ref="D41:D46"/>
    <mergeCell ref="E41:E46"/>
    <mergeCell ref="AS41:AS46"/>
    <mergeCell ref="AT41:AT46"/>
    <mergeCell ref="B47:B52"/>
    <mergeCell ref="C47:C52"/>
    <mergeCell ref="D47:D52"/>
    <mergeCell ref="E47:E52"/>
    <mergeCell ref="AS47:AS52"/>
    <mergeCell ref="AT47:AT52"/>
    <mergeCell ref="B53:B58"/>
    <mergeCell ref="C53:C58"/>
    <mergeCell ref="D53:D58"/>
    <mergeCell ref="E53:E58"/>
    <mergeCell ref="AS53:AS58"/>
    <mergeCell ref="AT53:AT58"/>
    <mergeCell ref="B59:B64"/>
    <mergeCell ref="C59:C64"/>
    <mergeCell ref="D59:D64"/>
    <mergeCell ref="E59:E64"/>
    <mergeCell ref="AS59:AS64"/>
    <mergeCell ref="AT59:AT64"/>
    <mergeCell ref="B65:B70"/>
    <mergeCell ref="C65:C70"/>
    <mergeCell ref="D65:D70"/>
    <mergeCell ref="E65:E70"/>
    <mergeCell ref="AS65:AS70"/>
    <mergeCell ref="AT65:AT70"/>
    <mergeCell ref="AL91:AQ91"/>
    <mergeCell ref="AR91:AS91"/>
    <mergeCell ref="C92:Z92"/>
    <mergeCell ref="AA92:AJ92"/>
    <mergeCell ref="E94:F94"/>
    <mergeCell ref="X94:AD94"/>
    <mergeCell ref="AE94:AP94"/>
    <mergeCell ref="E99:F99"/>
    <mergeCell ref="AH99:AP99"/>
    <mergeCell ref="C100:AT100"/>
    <mergeCell ref="B103:C103"/>
    <mergeCell ref="L96:P96"/>
    <mergeCell ref="AF96:AK96"/>
    <mergeCell ref="E97:F97"/>
    <mergeCell ref="AH97:AP97"/>
    <mergeCell ref="E98:F98"/>
    <mergeCell ref="AH98:AP98"/>
  </mergeCells>
  <conditionalFormatting sqref="L9:AP10">
    <cfRule type="expression" priority="266" dxfId="224" stopIfTrue="1">
      <formula>L$6&gt;5</formula>
    </cfRule>
  </conditionalFormatting>
  <conditionalFormatting sqref="L11:AP14">
    <cfRule type="cellIs" priority="264" dxfId="225" operator="equal" stopIfTrue="1">
      <formula>"S"</formula>
    </cfRule>
    <cfRule type="cellIs" priority="265" dxfId="225" operator="between" stopIfTrue="1">
      <formula>"İ"</formula>
      <formula>"R"</formula>
    </cfRule>
  </conditionalFormatting>
  <conditionalFormatting sqref="AQ11:AS11 AQ12:AR14 AS17 AS23 AS29 AS35 AS41 AS47">
    <cfRule type="dataBar" priority="26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{9ab52a8b-e74a-4e95-8166-4a300a27e7a8}</x14:id>
        </ext>
      </extLst>
    </cfRule>
  </conditionalFormatting>
  <conditionalFormatting sqref="BY9:DC9">
    <cfRule type="expression" priority="262" dxfId="224" stopIfTrue="1">
      <formula>BY$6&gt;5</formula>
    </cfRule>
  </conditionalFormatting>
  <conditionalFormatting sqref="G9">
    <cfRule type="expression" priority="261" dxfId="225" stopIfTrue="1">
      <formula>$G$6&gt;5</formula>
    </cfRule>
  </conditionalFormatting>
  <conditionalFormatting sqref="H9">
    <cfRule type="expression" priority="260" dxfId="225" stopIfTrue="1">
      <formula>$H$6&gt;5</formula>
    </cfRule>
  </conditionalFormatting>
  <conditionalFormatting sqref="I9">
    <cfRule type="expression" priority="259" dxfId="225" stopIfTrue="1">
      <formula>$I$6&gt;5</formula>
    </cfRule>
  </conditionalFormatting>
  <conditionalFormatting sqref="J9">
    <cfRule type="expression" priority="258" dxfId="225" stopIfTrue="1">
      <formula>$J$6&gt;5</formula>
    </cfRule>
  </conditionalFormatting>
  <conditionalFormatting sqref="K9">
    <cfRule type="expression" priority="257" dxfId="225" stopIfTrue="1">
      <formula>$K$6&gt;5</formula>
    </cfRule>
  </conditionalFormatting>
  <conditionalFormatting sqref="G11:AP14">
    <cfRule type="expression" priority="256" dxfId="226" stopIfTrue="1">
      <formula>G$6&gt;5</formula>
    </cfRule>
  </conditionalFormatting>
  <conditionalFormatting sqref="L9:AP10">
    <cfRule type="expression" priority="255" dxfId="224" stopIfTrue="1">
      <formula>L$6&gt;5</formula>
    </cfRule>
  </conditionalFormatting>
  <conditionalFormatting sqref="L11:AP14">
    <cfRule type="cellIs" priority="253" dxfId="225" operator="equal" stopIfTrue="1">
      <formula>"S"</formula>
    </cfRule>
    <cfRule type="cellIs" priority="254" dxfId="225" operator="between" stopIfTrue="1">
      <formula>"İ"</formula>
      <formula>"R"</formula>
    </cfRule>
  </conditionalFormatting>
  <conditionalFormatting sqref="BY9:DC9">
    <cfRule type="expression" priority="252" dxfId="224" stopIfTrue="1">
      <formula>BY$6&gt;5</formula>
    </cfRule>
  </conditionalFormatting>
  <conditionalFormatting sqref="G9">
    <cfRule type="expression" priority="251" dxfId="225" stopIfTrue="1">
      <formula>$G$6&gt;5</formula>
    </cfRule>
  </conditionalFormatting>
  <conditionalFormatting sqref="H9">
    <cfRule type="expression" priority="250" dxfId="225" stopIfTrue="1">
      <formula>$H$6&gt;5</formula>
    </cfRule>
  </conditionalFormatting>
  <conditionalFormatting sqref="I9">
    <cfRule type="expression" priority="249" dxfId="225" stopIfTrue="1">
      <formula>$I$6&gt;5</formula>
    </cfRule>
  </conditionalFormatting>
  <conditionalFormatting sqref="J9">
    <cfRule type="expression" priority="248" dxfId="225" stopIfTrue="1">
      <formula>$J$6&gt;5</formula>
    </cfRule>
  </conditionalFormatting>
  <conditionalFormatting sqref="K9">
    <cfRule type="expression" priority="247" dxfId="225" stopIfTrue="1">
      <formula>$K$6&gt;5</formula>
    </cfRule>
  </conditionalFormatting>
  <conditionalFormatting sqref="G11:AP14">
    <cfRule type="expression" priority="246" dxfId="226" stopIfTrue="1">
      <formula>G$6&gt;5</formula>
    </cfRule>
  </conditionalFormatting>
  <conditionalFormatting sqref="E11 E17 E23 E29 E35 E41 E47 E53 E59 E65">
    <cfRule type="cellIs" priority="245" dxfId="227" operator="equal" stopIfTrue="1">
      <formula>"Müdür Yetkili"</formula>
    </cfRule>
  </conditionalFormatting>
  <conditionalFormatting sqref="F144:F158">
    <cfRule type="cellIs" priority="244" dxfId="227" operator="equal" stopIfTrue="1">
      <formula>"Müdür Yetkili"</formula>
    </cfRule>
  </conditionalFormatting>
  <conditionalFormatting sqref="F11:F14">
    <cfRule type="cellIs" priority="243" dxfId="227" operator="equal" stopIfTrue="1">
      <formula>"Müdür Yetkili"</formula>
    </cfRule>
  </conditionalFormatting>
  <conditionalFormatting sqref="F144:F158">
    <cfRule type="cellIs" priority="242" dxfId="227" operator="equal" stopIfTrue="1">
      <formula>"Müdür Yetkili"</formula>
    </cfRule>
  </conditionalFormatting>
  <conditionalFormatting sqref="F156">
    <cfRule type="cellIs" priority="241" dxfId="227" operator="equal" stopIfTrue="1">
      <formula>"Müdür Yetkili"</formula>
    </cfRule>
  </conditionalFormatting>
  <conditionalFormatting sqref="F144:F158">
    <cfRule type="cellIs" priority="240" dxfId="227" operator="equal" stopIfTrue="1">
      <formula>"Müdür Yetkili"</formula>
    </cfRule>
  </conditionalFormatting>
  <conditionalFormatting sqref="F144:F146">
    <cfRule type="cellIs" priority="239" dxfId="227" operator="equal" stopIfTrue="1">
      <formula>"Müdür Yetkili"</formula>
    </cfRule>
  </conditionalFormatting>
  <conditionalFormatting sqref="F144:F146">
    <cfRule type="cellIs" priority="238" dxfId="227" operator="equal" stopIfTrue="1">
      <formula>"Müdür Yetkili"</formula>
    </cfRule>
  </conditionalFormatting>
  <conditionalFormatting sqref="F144:F146">
    <cfRule type="cellIs" priority="237" dxfId="227" operator="equal" stopIfTrue="1">
      <formula>"Müdür Yetkili"</formula>
    </cfRule>
  </conditionalFormatting>
  <conditionalFormatting sqref="F144:F146">
    <cfRule type="cellIs" priority="236" dxfId="227" operator="equal" stopIfTrue="1">
      <formula>"Müdür Yetkili"</formula>
    </cfRule>
  </conditionalFormatting>
  <conditionalFormatting sqref="F155:F158">
    <cfRule type="cellIs" priority="235" dxfId="227" operator="equal" stopIfTrue="1">
      <formula>"Müdür Yetkili"</formula>
    </cfRule>
  </conditionalFormatting>
  <conditionalFormatting sqref="F155">
    <cfRule type="cellIs" priority="234" dxfId="227" operator="equal" stopIfTrue="1">
      <formula>"Müdür Yetkili"</formula>
    </cfRule>
  </conditionalFormatting>
  <conditionalFormatting sqref="F157">
    <cfRule type="cellIs" priority="233" dxfId="227" operator="equal" stopIfTrue="1">
      <formula>"Müdür Yetkili"</formula>
    </cfRule>
  </conditionalFormatting>
  <conditionalFormatting sqref="F154">
    <cfRule type="cellIs" priority="232" dxfId="227" operator="equal" stopIfTrue="1">
      <formula>"Müdür Yetkili"</formula>
    </cfRule>
  </conditionalFormatting>
  <conditionalFormatting sqref="L31:AP34">
    <cfRule type="cellIs" priority="230" dxfId="225" operator="equal" stopIfTrue="1">
      <formula>"S"</formula>
    </cfRule>
    <cfRule type="cellIs" priority="231" dxfId="225" operator="between" stopIfTrue="1">
      <formula>"İ"</formula>
      <formula>"R"</formula>
    </cfRule>
  </conditionalFormatting>
  <conditionalFormatting sqref="G31:AP34">
    <cfRule type="expression" priority="229" dxfId="226" stopIfTrue="1">
      <formula>G$6&gt;5</formula>
    </cfRule>
  </conditionalFormatting>
  <conditionalFormatting sqref="L31:AP34">
    <cfRule type="cellIs" priority="227" dxfId="225" operator="equal" stopIfTrue="1">
      <formula>"S"</formula>
    </cfRule>
    <cfRule type="cellIs" priority="228" dxfId="225" operator="between" stopIfTrue="1">
      <formula>"İ"</formula>
      <formula>"R"</formula>
    </cfRule>
  </conditionalFormatting>
  <conditionalFormatting sqref="G31:AP34">
    <cfRule type="expression" priority="226" dxfId="226" stopIfTrue="1">
      <formula>G$6&gt;5</formula>
    </cfRule>
  </conditionalFormatting>
  <conditionalFormatting sqref="L18:AP18">
    <cfRule type="cellIs" priority="224" dxfId="225" operator="equal" stopIfTrue="1">
      <formula>"S"</formula>
    </cfRule>
    <cfRule type="cellIs" priority="225" dxfId="225" operator="between" stopIfTrue="1">
      <formula>"İ"</formula>
      <formula>"R"</formula>
    </cfRule>
  </conditionalFormatting>
  <conditionalFormatting sqref="AQ15:AR18">
    <cfRule type="dataBar" priority="22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{b12ef9c7-1334-40e5-a31f-d5c377e7d1dd}</x14:id>
        </ext>
      </extLst>
    </cfRule>
  </conditionalFormatting>
  <conditionalFormatting sqref="G18:AP18 G15:H17">
    <cfRule type="expression" priority="222" dxfId="226" stopIfTrue="1">
      <formula>G$6&gt;5</formula>
    </cfRule>
  </conditionalFormatting>
  <conditionalFormatting sqref="L18:AP18">
    <cfRule type="cellIs" priority="220" dxfId="225" operator="equal" stopIfTrue="1">
      <formula>"S"</formula>
    </cfRule>
    <cfRule type="cellIs" priority="221" dxfId="225" operator="between" stopIfTrue="1">
      <formula>"İ"</formula>
      <formula>"R"</formula>
    </cfRule>
  </conditionalFormatting>
  <conditionalFormatting sqref="AQ15:AR18">
    <cfRule type="dataBar" priority="219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{3e01dbc4-bcf5-4225-8652-1cae7941f6f8}</x14:id>
        </ext>
      </extLst>
    </cfRule>
  </conditionalFormatting>
  <conditionalFormatting sqref="G18:AP18 G15:H17">
    <cfRule type="expression" priority="218" dxfId="226" stopIfTrue="1">
      <formula>G$6&gt;5</formula>
    </cfRule>
  </conditionalFormatting>
  <conditionalFormatting sqref="L19:AP22">
    <cfRule type="cellIs" priority="216" dxfId="225" operator="equal" stopIfTrue="1">
      <formula>"S"</formula>
    </cfRule>
    <cfRule type="cellIs" priority="217" dxfId="225" operator="between" stopIfTrue="1">
      <formula>"İ"</formula>
      <formula>"R"</formula>
    </cfRule>
  </conditionalFormatting>
  <conditionalFormatting sqref="AQ19:AR22">
    <cfRule type="dataBar" priority="215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{128178cb-6696-4024-9007-df579851bec8}</x14:id>
        </ext>
      </extLst>
    </cfRule>
  </conditionalFormatting>
  <conditionalFormatting sqref="G19:AP22">
    <cfRule type="expression" priority="214" dxfId="226" stopIfTrue="1">
      <formula>G$6&gt;5</formula>
    </cfRule>
  </conditionalFormatting>
  <conditionalFormatting sqref="L19:AP22">
    <cfRule type="cellIs" priority="212" dxfId="225" operator="equal" stopIfTrue="1">
      <formula>"S"</formula>
    </cfRule>
    <cfRule type="cellIs" priority="213" dxfId="225" operator="between" stopIfTrue="1">
      <formula>"İ"</formula>
      <formula>"R"</formula>
    </cfRule>
  </conditionalFormatting>
  <conditionalFormatting sqref="AQ19:AR22">
    <cfRule type="dataBar" priority="211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{d84f96f7-4fd0-475d-88c5-40030586a27d}</x14:id>
        </ext>
      </extLst>
    </cfRule>
  </conditionalFormatting>
  <conditionalFormatting sqref="G19:AP22">
    <cfRule type="expression" priority="210" dxfId="226" stopIfTrue="1">
      <formula>G$6&gt;5</formula>
    </cfRule>
  </conditionalFormatting>
  <conditionalFormatting sqref="L23:AP26">
    <cfRule type="cellIs" priority="208" dxfId="225" operator="equal" stopIfTrue="1">
      <formula>"S"</formula>
    </cfRule>
    <cfRule type="cellIs" priority="209" dxfId="225" operator="between" stopIfTrue="1">
      <formula>"İ"</formula>
      <formula>"R"</formula>
    </cfRule>
  </conditionalFormatting>
  <conditionalFormatting sqref="AQ23:AR26">
    <cfRule type="dataBar" priority="207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{04fcf15a-5bf6-4be4-9ded-b5a58688d807}</x14:id>
        </ext>
      </extLst>
    </cfRule>
  </conditionalFormatting>
  <conditionalFormatting sqref="G23:AP26">
    <cfRule type="expression" priority="206" dxfId="226" stopIfTrue="1">
      <formula>G$6&gt;5</formula>
    </cfRule>
  </conditionalFormatting>
  <conditionalFormatting sqref="L23:AP26">
    <cfRule type="cellIs" priority="204" dxfId="225" operator="equal" stopIfTrue="1">
      <formula>"S"</formula>
    </cfRule>
    <cfRule type="cellIs" priority="205" dxfId="225" operator="between" stopIfTrue="1">
      <formula>"İ"</formula>
      <formula>"R"</formula>
    </cfRule>
  </conditionalFormatting>
  <conditionalFormatting sqref="AQ23:AR26">
    <cfRule type="dataBar" priority="20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{b7537294-20ac-406b-bffa-0c700bb09073}</x14:id>
        </ext>
      </extLst>
    </cfRule>
  </conditionalFormatting>
  <conditionalFormatting sqref="G23:AP26">
    <cfRule type="expression" priority="202" dxfId="226" stopIfTrue="1">
      <formula>G$6&gt;5</formula>
    </cfRule>
  </conditionalFormatting>
  <conditionalFormatting sqref="L27:AP30">
    <cfRule type="cellIs" priority="200" dxfId="225" operator="equal" stopIfTrue="1">
      <formula>"S"</formula>
    </cfRule>
    <cfRule type="cellIs" priority="201" dxfId="225" operator="between" stopIfTrue="1">
      <formula>"İ"</formula>
      <formula>"R"</formula>
    </cfRule>
  </conditionalFormatting>
  <conditionalFormatting sqref="AQ27:AR30">
    <cfRule type="dataBar" priority="199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{31673988-9706-47e2-8f05-03957c06f344}</x14:id>
        </ext>
      </extLst>
    </cfRule>
  </conditionalFormatting>
  <conditionalFormatting sqref="G27:AP30">
    <cfRule type="expression" priority="198" dxfId="226" stopIfTrue="1">
      <formula>G$6&gt;5</formula>
    </cfRule>
  </conditionalFormatting>
  <conditionalFormatting sqref="L27:AP30">
    <cfRule type="cellIs" priority="196" dxfId="225" operator="equal" stopIfTrue="1">
      <formula>"S"</formula>
    </cfRule>
    <cfRule type="cellIs" priority="197" dxfId="225" operator="between" stopIfTrue="1">
      <formula>"İ"</formula>
      <formula>"R"</formula>
    </cfRule>
  </conditionalFormatting>
  <conditionalFormatting sqref="AQ27:AR30">
    <cfRule type="dataBar" priority="195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{c15f818e-ddd7-42c0-a3ec-99a9ea5d5ee0}</x14:id>
        </ext>
      </extLst>
    </cfRule>
  </conditionalFormatting>
  <conditionalFormatting sqref="G27:AP30">
    <cfRule type="expression" priority="194" dxfId="226" stopIfTrue="1">
      <formula>G$6&gt;5</formula>
    </cfRule>
  </conditionalFormatting>
  <conditionalFormatting sqref="AQ31:AR34">
    <cfRule type="dataBar" priority="19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{9bbd2412-b8fa-4285-84e4-7da9508f1d29}</x14:id>
        </ext>
      </extLst>
    </cfRule>
  </conditionalFormatting>
  <conditionalFormatting sqref="AQ31:AR34">
    <cfRule type="dataBar" priority="192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{38244367-8450-427e-bca7-24ef434d01d5}</x14:id>
        </ext>
      </extLst>
    </cfRule>
  </conditionalFormatting>
  <conditionalFormatting sqref="AQ11:AS11 AQ12:AR14 AS17 AS23 AS29 AS35 AS41 AS47">
    <cfRule type="dataBar" priority="191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{f29bceb5-783b-412c-9fac-ba69f7312e63}</x14:id>
        </ext>
      </extLst>
    </cfRule>
  </conditionalFormatting>
  <conditionalFormatting sqref="F141">
    <cfRule type="cellIs" priority="190" dxfId="227" operator="equal" stopIfTrue="1">
      <formula>"Müdür Yetkili"</formula>
    </cfRule>
  </conditionalFormatting>
  <conditionalFormatting sqref="L35:AP38">
    <cfRule type="cellIs" priority="188" dxfId="225" operator="equal" stopIfTrue="1">
      <formula>"S"</formula>
    </cfRule>
    <cfRule type="cellIs" priority="189" dxfId="225" operator="between" stopIfTrue="1">
      <formula>"İ"</formula>
      <formula>"R"</formula>
    </cfRule>
  </conditionalFormatting>
  <conditionalFormatting sqref="G35:AP38">
    <cfRule type="expression" priority="187" dxfId="226" stopIfTrue="1">
      <formula>G$6&gt;5</formula>
    </cfRule>
  </conditionalFormatting>
  <conditionalFormatting sqref="L35:AP38">
    <cfRule type="cellIs" priority="185" dxfId="225" operator="equal" stopIfTrue="1">
      <formula>"S"</formula>
    </cfRule>
    <cfRule type="cellIs" priority="186" dxfId="225" operator="between" stopIfTrue="1">
      <formula>"İ"</formula>
      <formula>"R"</formula>
    </cfRule>
  </conditionalFormatting>
  <conditionalFormatting sqref="G35:AP38">
    <cfRule type="expression" priority="184" dxfId="226" stopIfTrue="1">
      <formula>G$6&gt;5</formula>
    </cfRule>
  </conditionalFormatting>
  <conditionalFormatting sqref="AQ35:AR38">
    <cfRule type="dataBar" priority="18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{f718860f-6a05-45f0-a608-e8fd25cd2b78}</x14:id>
        </ext>
      </extLst>
    </cfRule>
  </conditionalFormatting>
  <conditionalFormatting sqref="AQ35:AR38">
    <cfRule type="dataBar" priority="182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{98fc4ddc-77ae-4371-8aa6-e07cdf9169b0}</x14:id>
        </ext>
      </extLst>
    </cfRule>
  </conditionalFormatting>
  <conditionalFormatting sqref="L39:AP42">
    <cfRule type="cellIs" priority="180" dxfId="225" operator="equal" stopIfTrue="1">
      <formula>"S"</formula>
    </cfRule>
    <cfRule type="cellIs" priority="181" dxfId="225" operator="between" stopIfTrue="1">
      <formula>"İ"</formula>
      <formula>"R"</formula>
    </cfRule>
  </conditionalFormatting>
  <conditionalFormatting sqref="G39:AP42">
    <cfRule type="expression" priority="179" dxfId="226" stopIfTrue="1">
      <formula>G$6&gt;5</formula>
    </cfRule>
  </conditionalFormatting>
  <conditionalFormatting sqref="L39:AP42">
    <cfRule type="cellIs" priority="177" dxfId="225" operator="equal" stopIfTrue="1">
      <formula>"S"</formula>
    </cfRule>
    <cfRule type="cellIs" priority="178" dxfId="225" operator="between" stopIfTrue="1">
      <formula>"İ"</formula>
      <formula>"R"</formula>
    </cfRule>
  </conditionalFormatting>
  <conditionalFormatting sqref="G39:AP42">
    <cfRule type="expression" priority="176" dxfId="226" stopIfTrue="1">
      <formula>G$6&gt;5</formula>
    </cfRule>
  </conditionalFormatting>
  <conditionalFormatting sqref="AQ39:AR42">
    <cfRule type="dataBar" priority="175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{11cfca6f-4793-49b4-bad2-96f81fd72091}</x14:id>
        </ext>
      </extLst>
    </cfRule>
  </conditionalFormatting>
  <conditionalFormatting sqref="L43:AP46">
    <cfRule type="cellIs" priority="173" dxfId="225" operator="equal" stopIfTrue="1">
      <formula>"S"</formula>
    </cfRule>
    <cfRule type="cellIs" priority="174" dxfId="225" operator="between" stopIfTrue="1">
      <formula>"İ"</formula>
      <formula>"R"</formula>
    </cfRule>
  </conditionalFormatting>
  <conditionalFormatting sqref="G43:AP46">
    <cfRule type="expression" priority="172" dxfId="226" stopIfTrue="1">
      <formula>G$6&gt;5</formula>
    </cfRule>
  </conditionalFormatting>
  <conditionalFormatting sqref="L43:AP46">
    <cfRule type="cellIs" priority="170" dxfId="225" operator="equal" stopIfTrue="1">
      <formula>"S"</formula>
    </cfRule>
    <cfRule type="cellIs" priority="171" dxfId="225" operator="between" stopIfTrue="1">
      <formula>"İ"</formula>
      <formula>"R"</formula>
    </cfRule>
  </conditionalFormatting>
  <conditionalFormatting sqref="G43:AP46">
    <cfRule type="expression" priority="169" dxfId="226" stopIfTrue="1">
      <formula>G$6&gt;5</formula>
    </cfRule>
  </conditionalFormatting>
  <conditionalFormatting sqref="AQ43:AR46 AS53 AS59 AS65">
    <cfRule type="dataBar" priority="168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{e686f890-88fb-4e8c-8754-0a8a1127220a}</x14:id>
        </ext>
      </extLst>
    </cfRule>
  </conditionalFormatting>
  <conditionalFormatting sqref="L47:AP50">
    <cfRule type="cellIs" priority="166" dxfId="225" operator="equal" stopIfTrue="1">
      <formula>"S"</formula>
    </cfRule>
    <cfRule type="cellIs" priority="167" dxfId="225" operator="between" stopIfTrue="1">
      <formula>"İ"</formula>
      <formula>"R"</formula>
    </cfRule>
  </conditionalFormatting>
  <conditionalFormatting sqref="G47:AP50">
    <cfRule type="expression" priority="165" dxfId="226" stopIfTrue="1">
      <formula>G$6&gt;5</formula>
    </cfRule>
  </conditionalFormatting>
  <conditionalFormatting sqref="L47:AP50">
    <cfRule type="cellIs" priority="163" dxfId="225" operator="equal" stopIfTrue="1">
      <formula>"S"</formula>
    </cfRule>
    <cfRule type="cellIs" priority="164" dxfId="225" operator="between" stopIfTrue="1">
      <formula>"İ"</formula>
      <formula>"R"</formula>
    </cfRule>
  </conditionalFormatting>
  <conditionalFormatting sqref="G47:AP50">
    <cfRule type="expression" priority="162" dxfId="226" stopIfTrue="1">
      <formula>G$6&gt;5</formula>
    </cfRule>
  </conditionalFormatting>
  <conditionalFormatting sqref="AQ47:AR50">
    <cfRule type="dataBar" priority="161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{45c4817a-85b4-4dcf-b033-e16d8417c411}</x14:id>
        </ext>
      </extLst>
    </cfRule>
  </conditionalFormatting>
  <conditionalFormatting sqref="AQ47:AR50">
    <cfRule type="dataBar" priority="160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{deec538b-a610-435c-8486-485c9f03e85d}</x14:id>
        </ext>
      </extLst>
    </cfRule>
  </conditionalFormatting>
  <conditionalFormatting sqref="L51:AP54">
    <cfRule type="cellIs" priority="158" dxfId="225" operator="equal" stopIfTrue="1">
      <formula>"S"</formula>
    </cfRule>
    <cfRule type="cellIs" priority="159" dxfId="225" operator="between" stopIfTrue="1">
      <formula>"İ"</formula>
      <formula>"R"</formula>
    </cfRule>
  </conditionalFormatting>
  <conditionalFormatting sqref="G51:AP54">
    <cfRule type="expression" priority="157" dxfId="226" stopIfTrue="1">
      <formula>G$6&gt;5</formula>
    </cfRule>
  </conditionalFormatting>
  <conditionalFormatting sqref="L51:AP54">
    <cfRule type="cellIs" priority="155" dxfId="225" operator="equal" stopIfTrue="1">
      <formula>"S"</formula>
    </cfRule>
    <cfRule type="cellIs" priority="156" dxfId="225" operator="between" stopIfTrue="1">
      <formula>"İ"</formula>
      <formula>"R"</formula>
    </cfRule>
  </conditionalFormatting>
  <conditionalFormatting sqref="G51:AP54">
    <cfRule type="expression" priority="154" dxfId="226" stopIfTrue="1">
      <formula>G$6&gt;5</formula>
    </cfRule>
  </conditionalFormatting>
  <conditionalFormatting sqref="AQ51:AR54">
    <cfRule type="dataBar" priority="15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{f9f9f989-dfc6-46d5-9377-a98572a04c93}</x14:id>
        </ext>
      </extLst>
    </cfRule>
  </conditionalFormatting>
  <conditionalFormatting sqref="AQ51:AR54">
    <cfRule type="dataBar" priority="152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{7035b4a0-e6f2-4100-adcd-12b27ae4c7ec}</x14:id>
        </ext>
      </extLst>
    </cfRule>
  </conditionalFormatting>
  <conditionalFormatting sqref="L71:AP74">
    <cfRule type="cellIs" priority="150" dxfId="225" operator="equal" stopIfTrue="1">
      <formula>"S"</formula>
    </cfRule>
    <cfRule type="cellIs" priority="151" dxfId="225" operator="between" stopIfTrue="1">
      <formula>"İ"</formula>
      <formula>"R"</formula>
    </cfRule>
  </conditionalFormatting>
  <conditionalFormatting sqref="G71:AP74">
    <cfRule type="expression" priority="149" dxfId="226" stopIfTrue="1">
      <formula>G$6&gt;5</formula>
    </cfRule>
  </conditionalFormatting>
  <conditionalFormatting sqref="L71:AP74">
    <cfRule type="cellIs" priority="147" dxfId="225" operator="equal" stopIfTrue="1">
      <formula>"S"</formula>
    </cfRule>
    <cfRule type="cellIs" priority="148" dxfId="225" operator="between" stopIfTrue="1">
      <formula>"İ"</formula>
      <formula>"R"</formula>
    </cfRule>
  </conditionalFormatting>
  <conditionalFormatting sqref="G71:AP74">
    <cfRule type="expression" priority="146" dxfId="226" stopIfTrue="1">
      <formula>G$6&gt;5</formula>
    </cfRule>
  </conditionalFormatting>
  <conditionalFormatting sqref="AQ71:AS71 AQ72:AR74">
    <cfRule type="dataBar" priority="145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{85a705a9-f83e-4f05-bd50-5a572b757af1}</x14:id>
        </ext>
      </extLst>
    </cfRule>
  </conditionalFormatting>
  <conditionalFormatting sqref="AQ71:AS71 AQ72:AR74">
    <cfRule type="dataBar" priority="144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{1b2153f8-880c-412e-ae0b-ef0263565538}</x14:id>
        </ext>
      </extLst>
    </cfRule>
  </conditionalFormatting>
  <conditionalFormatting sqref="L75:AP78">
    <cfRule type="cellIs" priority="142" dxfId="225" operator="equal" stopIfTrue="1">
      <formula>"S"</formula>
    </cfRule>
    <cfRule type="cellIs" priority="143" dxfId="225" operator="between" stopIfTrue="1">
      <formula>"İ"</formula>
      <formula>"R"</formula>
    </cfRule>
  </conditionalFormatting>
  <conditionalFormatting sqref="G75:AP78">
    <cfRule type="expression" priority="141" dxfId="226" stopIfTrue="1">
      <formula>G$6&gt;5</formula>
    </cfRule>
  </conditionalFormatting>
  <conditionalFormatting sqref="L75:AP78">
    <cfRule type="cellIs" priority="139" dxfId="225" operator="equal" stopIfTrue="1">
      <formula>"S"</formula>
    </cfRule>
    <cfRule type="cellIs" priority="140" dxfId="225" operator="between" stopIfTrue="1">
      <formula>"İ"</formula>
      <formula>"R"</formula>
    </cfRule>
  </conditionalFormatting>
  <conditionalFormatting sqref="G75:AP78">
    <cfRule type="expression" priority="138" dxfId="226" stopIfTrue="1">
      <formula>G$6&gt;5</formula>
    </cfRule>
  </conditionalFormatting>
  <conditionalFormatting sqref="AQ75:AS75 AQ76:AR78">
    <cfRule type="dataBar" priority="137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{a25bae48-7450-41b7-93c9-88f28c8bb296}</x14:id>
        </ext>
      </extLst>
    </cfRule>
  </conditionalFormatting>
  <conditionalFormatting sqref="AQ75:AS75 AQ76:AR78">
    <cfRule type="dataBar" priority="136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{a6826220-2dab-4331-92ca-e4aa1a71e3cb}</x14:id>
        </ext>
      </extLst>
    </cfRule>
  </conditionalFormatting>
  <conditionalFormatting sqref="L87:AP90">
    <cfRule type="cellIs" priority="134" dxfId="225" operator="equal" stopIfTrue="1">
      <formula>"S"</formula>
    </cfRule>
    <cfRule type="cellIs" priority="135" dxfId="225" operator="between" stopIfTrue="1">
      <formula>"İ"</formula>
      <formula>"R"</formula>
    </cfRule>
  </conditionalFormatting>
  <conditionalFormatting sqref="G87:AP90">
    <cfRule type="expression" priority="133" dxfId="226" stopIfTrue="1">
      <formula>G$6&gt;5</formula>
    </cfRule>
  </conditionalFormatting>
  <conditionalFormatting sqref="L87:AP90">
    <cfRule type="cellIs" priority="131" dxfId="225" operator="equal" stopIfTrue="1">
      <formula>"S"</formula>
    </cfRule>
    <cfRule type="cellIs" priority="132" dxfId="225" operator="between" stopIfTrue="1">
      <formula>"İ"</formula>
      <formula>"R"</formula>
    </cfRule>
  </conditionalFormatting>
  <conditionalFormatting sqref="G87:AP90">
    <cfRule type="expression" priority="130" dxfId="226" stopIfTrue="1">
      <formula>G$6&gt;5</formula>
    </cfRule>
  </conditionalFormatting>
  <conditionalFormatting sqref="AQ87:AS87 AQ88:AR90">
    <cfRule type="dataBar" priority="129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{d744c320-eda6-4856-bbd8-146238b769dd}</x14:id>
        </ext>
      </extLst>
    </cfRule>
  </conditionalFormatting>
  <conditionalFormatting sqref="AQ87:AS87 AQ88:AR90">
    <cfRule type="dataBar" priority="128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{1f095117-2620-43e0-9c6e-a8f1a9849f22}</x14:id>
        </ext>
      </extLst>
    </cfRule>
  </conditionalFormatting>
  <conditionalFormatting sqref="F132:F143">
    <cfRule type="cellIs" priority="127" dxfId="227" operator="equal" stopIfTrue="1">
      <formula>"Müdür Yetkili"</formula>
    </cfRule>
  </conditionalFormatting>
  <conditionalFormatting sqref="F132:F143">
    <cfRule type="cellIs" priority="126" dxfId="227" operator="equal" stopIfTrue="1">
      <formula>"Müdür Yetkili"</formula>
    </cfRule>
  </conditionalFormatting>
  <conditionalFormatting sqref="F132:F143">
    <cfRule type="cellIs" priority="125" dxfId="227" operator="equal" stopIfTrue="1">
      <formula>"Müdür Yetkili"</formula>
    </cfRule>
  </conditionalFormatting>
  <conditionalFormatting sqref="F140:F143">
    <cfRule type="cellIs" priority="124" dxfId="227" operator="equal" stopIfTrue="1">
      <formula>"Müdür Yetkili"</formula>
    </cfRule>
  </conditionalFormatting>
  <conditionalFormatting sqref="F140">
    <cfRule type="cellIs" priority="123" dxfId="227" operator="equal" stopIfTrue="1">
      <formula>"Müdür Yetkili"</formula>
    </cfRule>
  </conditionalFormatting>
  <conditionalFormatting sqref="F142">
    <cfRule type="cellIs" priority="122" dxfId="227" operator="equal" stopIfTrue="1">
      <formula>"Müdür Yetkili"</formula>
    </cfRule>
  </conditionalFormatting>
  <conditionalFormatting sqref="F139">
    <cfRule type="cellIs" priority="121" dxfId="227" operator="equal" stopIfTrue="1">
      <formula>"Müdür Yetkili"</formula>
    </cfRule>
  </conditionalFormatting>
  <conditionalFormatting sqref="F15 F18">
    <cfRule type="cellIs" priority="120" dxfId="227" operator="equal" stopIfTrue="1">
      <formula>"Müdür Yetkili"</formula>
    </cfRule>
  </conditionalFormatting>
  <conditionalFormatting sqref="F19:F20 F22">
    <cfRule type="cellIs" priority="119" dxfId="227" operator="equal" stopIfTrue="1">
      <formula>"Müdür Yetkili"</formula>
    </cfRule>
  </conditionalFormatting>
  <conditionalFormatting sqref="F23:F24 F26">
    <cfRule type="cellIs" priority="118" dxfId="227" operator="equal" stopIfTrue="1">
      <formula>"Müdür Yetkili"</formula>
    </cfRule>
  </conditionalFormatting>
  <conditionalFormatting sqref="F27:F28 F30">
    <cfRule type="cellIs" priority="117" dxfId="227" operator="equal" stopIfTrue="1">
      <formula>"Müdür Yetkili"</formula>
    </cfRule>
  </conditionalFormatting>
  <conditionalFormatting sqref="F31:F32 F34">
    <cfRule type="cellIs" priority="116" dxfId="227" operator="equal" stopIfTrue="1">
      <formula>"Müdür Yetkili"</formula>
    </cfRule>
  </conditionalFormatting>
  <conditionalFormatting sqref="F16">
    <cfRule type="cellIs" priority="115" dxfId="227" operator="equal" stopIfTrue="1">
      <formula>"Müdür Yetkili"</formula>
    </cfRule>
  </conditionalFormatting>
  <conditionalFormatting sqref="F33">
    <cfRule type="cellIs" priority="114" dxfId="227" operator="equal" stopIfTrue="1">
      <formula>"Müdür Yetkili"</formula>
    </cfRule>
  </conditionalFormatting>
  <conditionalFormatting sqref="F21">
    <cfRule type="cellIs" priority="113" dxfId="227" operator="equal" stopIfTrue="1">
      <formula>"Müdür Yetkili"</formula>
    </cfRule>
  </conditionalFormatting>
  <conditionalFormatting sqref="F25">
    <cfRule type="cellIs" priority="112" dxfId="227" operator="equal" stopIfTrue="1">
      <formula>"Müdür Yetkili"</formula>
    </cfRule>
  </conditionalFormatting>
  <conditionalFormatting sqref="F29">
    <cfRule type="cellIs" priority="111" dxfId="227" operator="equal" stopIfTrue="1">
      <formula>"Müdür Yetkili"</formula>
    </cfRule>
  </conditionalFormatting>
  <conditionalFormatting sqref="BY26:DC26">
    <cfRule type="expression" priority="110" dxfId="224" stopIfTrue="1">
      <formula>BY$6&gt;5</formula>
    </cfRule>
  </conditionalFormatting>
  <conditionalFormatting sqref="BY26:DC26">
    <cfRule type="expression" priority="109" dxfId="224" stopIfTrue="1">
      <formula>BY$6&gt;5</formula>
    </cfRule>
  </conditionalFormatting>
  <conditionalFormatting sqref="F17">
    <cfRule type="cellIs" priority="108" dxfId="227" operator="equal" stopIfTrue="1">
      <formula>"Müdür Yetkili"</formula>
    </cfRule>
  </conditionalFormatting>
  <conditionalFormatting sqref="L15:AP17">
    <cfRule type="cellIs" priority="106" dxfId="225" operator="equal" stopIfTrue="1">
      <formula>"S"</formula>
    </cfRule>
    <cfRule type="cellIs" priority="107" dxfId="225" operator="between" stopIfTrue="1">
      <formula>"İ"</formula>
      <formula>"R"</formula>
    </cfRule>
  </conditionalFormatting>
  <conditionalFormatting sqref="I15:AP17">
    <cfRule type="expression" priority="105" dxfId="226" stopIfTrue="1">
      <formula>I$6&gt;5</formula>
    </cfRule>
  </conditionalFormatting>
  <conditionalFormatting sqref="L15:AP17">
    <cfRule type="cellIs" priority="103" dxfId="225" operator="equal" stopIfTrue="1">
      <formula>"S"</formula>
    </cfRule>
    <cfRule type="cellIs" priority="104" dxfId="225" operator="between" stopIfTrue="1">
      <formula>"İ"</formula>
      <formula>"R"</formula>
    </cfRule>
  </conditionalFormatting>
  <conditionalFormatting sqref="I15:AP17">
    <cfRule type="expression" priority="102" dxfId="226" stopIfTrue="1">
      <formula>I$6&gt;5</formula>
    </cfRule>
  </conditionalFormatting>
  <conditionalFormatting sqref="F89">
    <cfRule type="cellIs" priority="101" dxfId="227" operator="equal" stopIfTrue="1">
      <formula>"Müdür Yetkili"</formula>
    </cfRule>
  </conditionalFormatting>
  <conditionalFormatting sqref="E87">
    <cfRule type="cellIs" priority="100" dxfId="227" operator="equal" stopIfTrue="1">
      <formula>"Müdür Yetkili"</formula>
    </cfRule>
  </conditionalFormatting>
  <conditionalFormatting sqref="F87:F88 F90">
    <cfRule type="cellIs" priority="99" dxfId="227" operator="equal" stopIfTrue="1">
      <formula>"Müdür Yetkili"</formula>
    </cfRule>
  </conditionalFormatting>
  <conditionalFormatting sqref="L27:AP30">
    <cfRule type="cellIs" priority="97" dxfId="225" operator="equal" stopIfTrue="1">
      <formula>"S"</formula>
    </cfRule>
    <cfRule type="cellIs" priority="98" dxfId="225" operator="between" stopIfTrue="1">
      <formula>"İ"</formula>
      <formula>"R"</formula>
    </cfRule>
  </conditionalFormatting>
  <conditionalFormatting sqref="G27:AP30">
    <cfRule type="expression" priority="96" dxfId="226" stopIfTrue="1">
      <formula>G$6&gt;5</formula>
    </cfRule>
  </conditionalFormatting>
  <conditionalFormatting sqref="L27:AP30">
    <cfRule type="cellIs" priority="94" dxfId="225" operator="equal" stopIfTrue="1">
      <formula>"S"</formula>
    </cfRule>
    <cfRule type="cellIs" priority="95" dxfId="225" operator="between" stopIfTrue="1">
      <formula>"İ"</formula>
      <formula>"R"</formula>
    </cfRule>
  </conditionalFormatting>
  <conditionalFormatting sqref="G27:AP30">
    <cfRule type="expression" priority="93" dxfId="226" stopIfTrue="1">
      <formula>G$6&gt;5</formula>
    </cfRule>
  </conditionalFormatting>
  <conditionalFormatting sqref="AQ27:AR30">
    <cfRule type="dataBar" priority="92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{d60be4ca-15fe-45db-b482-40b17a9ca7cc}</x14:id>
        </ext>
      </extLst>
    </cfRule>
  </conditionalFormatting>
  <conditionalFormatting sqref="AQ27:AR30">
    <cfRule type="dataBar" priority="91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{55ed0ef1-42af-4af1-8dcf-c01f49059be9}</x14:id>
        </ext>
      </extLst>
    </cfRule>
  </conditionalFormatting>
  <conditionalFormatting sqref="L31:AP34">
    <cfRule type="cellIs" priority="89" dxfId="225" operator="equal" stopIfTrue="1">
      <formula>"S"</formula>
    </cfRule>
    <cfRule type="cellIs" priority="90" dxfId="225" operator="between" stopIfTrue="1">
      <formula>"İ"</formula>
      <formula>"R"</formula>
    </cfRule>
  </conditionalFormatting>
  <conditionalFormatting sqref="G31:AP34">
    <cfRule type="expression" priority="88" dxfId="226" stopIfTrue="1">
      <formula>G$6&gt;5</formula>
    </cfRule>
  </conditionalFormatting>
  <conditionalFormatting sqref="L31:AP34">
    <cfRule type="cellIs" priority="86" dxfId="225" operator="equal" stopIfTrue="1">
      <formula>"S"</formula>
    </cfRule>
    <cfRule type="cellIs" priority="87" dxfId="225" operator="between" stopIfTrue="1">
      <formula>"İ"</formula>
      <formula>"R"</formula>
    </cfRule>
  </conditionalFormatting>
  <conditionalFormatting sqref="G31:AP34">
    <cfRule type="expression" priority="85" dxfId="226" stopIfTrue="1">
      <formula>G$6&gt;5</formula>
    </cfRule>
  </conditionalFormatting>
  <conditionalFormatting sqref="AQ31:AR34">
    <cfRule type="dataBar" priority="84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{c7244c14-05ef-48fb-a743-022a0ab52dcc}</x14:id>
        </ext>
      </extLst>
    </cfRule>
  </conditionalFormatting>
  <conditionalFormatting sqref="AQ31:AR34">
    <cfRule type="dataBar" priority="8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{0d3e12ce-887c-41b1-ba1a-1d6b007cf7de}</x14:id>
        </ext>
      </extLst>
    </cfRule>
  </conditionalFormatting>
  <conditionalFormatting sqref="F27:F28 F30">
    <cfRule type="cellIs" priority="82" dxfId="227" operator="equal" stopIfTrue="1">
      <formula>"Müdür Yetkili"</formula>
    </cfRule>
  </conditionalFormatting>
  <conditionalFormatting sqref="F29">
    <cfRule type="cellIs" priority="81" dxfId="227" operator="equal" stopIfTrue="1">
      <formula>"Müdür Yetkili"</formula>
    </cfRule>
  </conditionalFormatting>
  <conditionalFormatting sqref="F31:F32 F34">
    <cfRule type="cellIs" priority="80" dxfId="227" operator="equal" stopIfTrue="1">
      <formula>"Müdür Yetkili"</formula>
    </cfRule>
  </conditionalFormatting>
  <conditionalFormatting sqref="F33">
    <cfRule type="cellIs" priority="79" dxfId="227" operator="equal" stopIfTrue="1">
      <formula>"Müdür Yetkili"</formula>
    </cfRule>
  </conditionalFormatting>
  <conditionalFormatting sqref="F37">
    <cfRule type="cellIs" priority="78" dxfId="227" operator="equal" stopIfTrue="1">
      <formula>"Müdür Yetkili"</formula>
    </cfRule>
  </conditionalFormatting>
  <conditionalFormatting sqref="F41">
    <cfRule type="cellIs" priority="77" dxfId="227" operator="equal" stopIfTrue="1">
      <formula>"Müdür Yetkili"</formula>
    </cfRule>
  </conditionalFormatting>
  <conditionalFormatting sqref="F35:F36 F38">
    <cfRule type="cellIs" priority="76" dxfId="227" operator="equal" stopIfTrue="1">
      <formula>"Müdür Yetkili"</formula>
    </cfRule>
  </conditionalFormatting>
  <conditionalFormatting sqref="F39:F40 F42">
    <cfRule type="cellIs" priority="75" dxfId="227" operator="equal" stopIfTrue="1">
      <formula>"Müdür Yetkili"</formula>
    </cfRule>
  </conditionalFormatting>
  <conditionalFormatting sqref="F43:F44 F46">
    <cfRule type="cellIs" priority="74" dxfId="227" operator="equal" stopIfTrue="1">
      <formula>"Müdür Yetkili"</formula>
    </cfRule>
  </conditionalFormatting>
  <conditionalFormatting sqref="F45">
    <cfRule type="cellIs" priority="73" dxfId="227" operator="equal" stopIfTrue="1">
      <formula>"Müdür Yetkili"</formula>
    </cfRule>
  </conditionalFormatting>
  <conditionalFormatting sqref="F47:F48 F50">
    <cfRule type="cellIs" priority="72" dxfId="227" operator="equal" stopIfTrue="1">
      <formula>"Müdür Yetkili"</formula>
    </cfRule>
  </conditionalFormatting>
  <conditionalFormatting sqref="F49">
    <cfRule type="cellIs" priority="71" dxfId="227" operator="equal" stopIfTrue="1">
      <formula>"Müdür Yetkili"</formula>
    </cfRule>
  </conditionalFormatting>
  <conditionalFormatting sqref="F51:F52 F54">
    <cfRule type="cellIs" priority="70" dxfId="227" operator="equal" stopIfTrue="1">
      <formula>"Müdür Yetkili"</formula>
    </cfRule>
  </conditionalFormatting>
  <conditionalFormatting sqref="F53">
    <cfRule type="cellIs" priority="69" dxfId="227" operator="equal" stopIfTrue="1">
      <formula>"Müdür Yetkili"</formula>
    </cfRule>
  </conditionalFormatting>
  <conditionalFormatting sqref="L55:AP58">
    <cfRule type="cellIs" priority="67" dxfId="225" operator="equal" stopIfTrue="1">
      <formula>"S"</formula>
    </cfRule>
    <cfRule type="cellIs" priority="68" dxfId="225" operator="between" stopIfTrue="1">
      <formula>"İ"</formula>
      <formula>"R"</formula>
    </cfRule>
  </conditionalFormatting>
  <conditionalFormatting sqref="G55:AP58">
    <cfRule type="expression" priority="66" dxfId="226" stopIfTrue="1">
      <formula>G$6&gt;5</formula>
    </cfRule>
  </conditionalFormatting>
  <conditionalFormatting sqref="L55:AP58">
    <cfRule type="cellIs" priority="64" dxfId="225" operator="equal" stopIfTrue="1">
      <formula>"S"</formula>
    </cfRule>
    <cfRule type="cellIs" priority="65" dxfId="225" operator="between" stopIfTrue="1">
      <formula>"İ"</formula>
      <formula>"R"</formula>
    </cfRule>
  </conditionalFormatting>
  <conditionalFormatting sqref="G55:AP58">
    <cfRule type="expression" priority="63" dxfId="226" stopIfTrue="1">
      <formula>G$6&gt;5</formula>
    </cfRule>
  </conditionalFormatting>
  <conditionalFormatting sqref="AQ55:AR58">
    <cfRule type="dataBar" priority="62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{a2043fe7-9173-4586-8388-cc66f89d6642}</x14:id>
        </ext>
      </extLst>
    </cfRule>
  </conditionalFormatting>
  <conditionalFormatting sqref="AQ55:AR58">
    <cfRule type="dataBar" priority="61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{a86564e4-60ca-4498-b396-8f6b7b6a96b5}</x14:id>
        </ext>
      </extLst>
    </cfRule>
  </conditionalFormatting>
  <conditionalFormatting sqref="L59:AP62">
    <cfRule type="cellIs" priority="59" dxfId="225" operator="equal" stopIfTrue="1">
      <formula>"S"</formula>
    </cfRule>
    <cfRule type="cellIs" priority="60" dxfId="225" operator="between" stopIfTrue="1">
      <formula>"İ"</formula>
      <formula>"R"</formula>
    </cfRule>
  </conditionalFormatting>
  <conditionalFormatting sqref="G59:AP62">
    <cfRule type="expression" priority="58" dxfId="226" stopIfTrue="1">
      <formula>G$6&gt;5</formula>
    </cfRule>
  </conditionalFormatting>
  <conditionalFormatting sqref="L59:AP62">
    <cfRule type="cellIs" priority="56" dxfId="225" operator="equal" stopIfTrue="1">
      <formula>"S"</formula>
    </cfRule>
    <cfRule type="cellIs" priority="57" dxfId="225" operator="between" stopIfTrue="1">
      <formula>"İ"</formula>
      <formula>"R"</formula>
    </cfRule>
  </conditionalFormatting>
  <conditionalFormatting sqref="G59:AP62">
    <cfRule type="expression" priority="55" dxfId="226" stopIfTrue="1">
      <formula>G$6&gt;5</formula>
    </cfRule>
  </conditionalFormatting>
  <conditionalFormatting sqref="AQ59:AR62">
    <cfRule type="dataBar" priority="54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{861a343a-298a-4862-95a3-80348f271150}</x14:id>
        </ext>
      </extLst>
    </cfRule>
  </conditionalFormatting>
  <conditionalFormatting sqref="AQ59:AR62">
    <cfRule type="dataBar" priority="5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{91c2dcf7-9baf-4f9b-b2c0-284fa167e3a4}</x14:id>
        </ext>
      </extLst>
    </cfRule>
  </conditionalFormatting>
  <conditionalFormatting sqref="F55:F56 F58">
    <cfRule type="cellIs" priority="52" dxfId="227" operator="equal" stopIfTrue="1">
      <formula>"Müdür Yetkili"</formula>
    </cfRule>
  </conditionalFormatting>
  <conditionalFormatting sqref="F59:F60 F62">
    <cfRule type="cellIs" priority="51" dxfId="227" operator="equal" stopIfTrue="1">
      <formula>"Müdür Yetkili"</formula>
    </cfRule>
  </conditionalFormatting>
  <conditionalFormatting sqref="F57">
    <cfRule type="cellIs" priority="50" dxfId="227" operator="equal" stopIfTrue="1">
      <formula>"Müdür Yetkili"</formula>
    </cfRule>
  </conditionalFormatting>
  <conditionalFormatting sqref="F61">
    <cfRule type="cellIs" priority="49" dxfId="227" operator="equal" stopIfTrue="1">
      <formula>"Müdür Yetkili"</formula>
    </cfRule>
  </conditionalFormatting>
  <conditionalFormatting sqref="L63:AP66">
    <cfRule type="cellIs" priority="47" dxfId="225" operator="equal" stopIfTrue="1">
      <formula>"S"</formula>
    </cfRule>
    <cfRule type="cellIs" priority="48" dxfId="225" operator="between" stopIfTrue="1">
      <formula>"İ"</formula>
      <formula>"R"</formula>
    </cfRule>
  </conditionalFormatting>
  <conditionalFormatting sqref="G63:AP66">
    <cfRule type="expression" priority="46" dxfId="226" stopIfTrue="1">
      <formula>G$6&gt;5</formula>
    </cfRule>
  </conditionalFormatting>
  <conditionalFormatting sqref="L63:AP66">
    <cfRule type="cellIs" priority="44" dxfId="225" operator="equal" stopIfTrue="1">
      <formula>"S"</formula>
    </cfRule>
    <cfRule type="cellIs" priority="45" dxfId="225" operator="between" stopIfTrue="1">
      <formula>"İ"</formula>
      <formula>"R"</formula>
    </cfRule>
  </conditionalFormatting>
  <conditionalFormatting sqref="G63:AP66">
    <cfRule type="expression" priority="43" dxfId="226" stopIfTrue="1">
      <formula>G$6&gt;5</formula>
    </cfRule>
  </conditionalFormatting>
  <conditionalFormatting sqref="AQ63:AR66">
    <cfRule type="dataBar" priority="42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{3d36803b-2848-49c8-94c3-cbc0c91fb5c6}</x14:id>
        </ext>
      </extLst>
    </cfRule>
  </conditionalFormatting>
  <conditionalFormatting sqref="AQ63:AR66">
    <cfRule type="dataBar" priority="41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{fa83a32b-9529-4ff5-93d9-78f7e1f0884f}</x14:id>
        </ext>
      </extLst>
    </cfRule>
  </conditionalFormatting>
  <conditionalFormatting sqref="L67:AP70">
    <cfRule type="cellIs" priority="39" dxfId="225" operator="equal" stopIfTrue="1">
      <formula>"S"</formula>
    </cfRule>
    <cfRule type="cellIs" priority="40" dxfId="225" operator="between" stopIfTrue="1">
      <formula>"İ"</formula>
      <formula>"R"</formula>
    </cfRule>
  </conditionalFormatting>
  <conditionalFormatting sqref="G67:AP70">
    <cfRule type="expression" priority="38" dxfId="226" stopIfTrue="1">
      <formula>G$6&gt;5</formula>
    </cfRule>
  </conditionalFormatting>
  <conditionalFormatting sqref="L67:AP70">
    <cfRule type="cellIs" priority="36" dxfId="225" operator="equal" stopIfTrue="1">
      <formula>"S"</formula>
    </cfRule>
    <cfRule type="cellIs" priority="37" dxfId="225" operator="between" stopIfTrue="1">
      <formula>"İ"</formula>
      <formula>"R"</formula>
    </cfRule>
  </conditionalFormatting>
  <conditionalFormatting sqref="G67:AP70">
    <cfRule type="expression" priority="35" dxfId="226" stopIfTrue="1">
      <formula>G$6&gt;5</formula>
    </cfRule>
  </conditionalFormatting>
  <conditionalFormatting sqref="AQ67:AR70">
    <cfRule type="dataBar" priority="34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{eb3eceab-21f8-4446-a2fa-fec5f7bcf811}</x14:id>
        </ext>
      </extLst>
    </cfRule>
  </conditionalFormatting>
  <conditionalFormatting sqref="AQ67:AR70">
    <cfRule type="dataBar" priority="33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{712cfcc3-1ce3-46cc-974b-34d54346ef1e}</x14:id>
        </ext>
      </extLst>
    </cfRule>
  </conditionalFormatting>
  <conditionalFormatting sqref="L79:AP82">
    <cfRule type="cellIs" priority="31" dxfId="225" operator="equal" stopIfTrue="1">
      <formula>"S"</formula>
    </cfRule>
    <cfRule type="cellIs" priority="32" dxfId="225" operator="between" stopIfTrue="1">
      <formula>"İ"</formula>
      <formula>"R"</formula>
    </cfRule>
  </conditionalFormatting>
  <conditionalFormatting sqref="G79:AP82">
    <cfRule type="expression" priority="30" dxfId="226" stopIfTrue="1">
      <formula>G$6&gt;5</formula>
    </cfRule>
  </conditionalFormatting>
  <conditionalFormatting sqref="L79:AP82">
    <cfRule type="cellIs" priority="28" dxfId="225" operator="equal" stopIfTrue="1">
      <formula>"S"</formula>
    </cfRule>
    <cfRule type="cellIs" priority="29" dxfId="225" operator="between" stopIfTrue="1">
      <formula>"İ"</formula>
      <formula>"R"</formula>
    </cfRule>
  </conditionalFormatting>
  <conditionalFormatting sqref="G79:AP82">
    <cfRule type="expression" priority="27" dxfId="226" stopIfTrue="1">
      <formula>G$6&gt;5</formula>
    </cfRule>
  </conditionalFormatting>
  <conditionalFormatting sqref="AQ79:AS79 AQ80:AR82">
    <cfRule type="dataBar" priority="26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{68480012-060c-4109-a951-20ff91996914}</x14:id>
        </ext>
      </extLst>
    </cfRule>
  </conditionalFormatting>
  <conditionalFormatting sqref="AQ79:AS79 AQ80:AR82">
    <cfRule type="dataBar" priority="25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{33c10de1-6cfe-4ae6-a040-717312c8e030}</x14:id>
        </ext>
      </extLst>
    </cfRule>
  </conditionalFormatting>
  <conditionalFormatting sqref="L83:AP86">
    <cfRule type="cellIs" priority="23" dxfId="225" operator="equal" stopIfTrue="1">
      <formula>"S"</formula>
    </cfRule>
    <cfRule type="cellIs" priority="24" dxfId="225" operator="between" stopIfTrue="1">
      <formula>"İ"</formula>
      <formula>"R"</formula>
    </cfRule>
  </conditionalFormatting>
  <conditionalFormatting sqref="G83:AP86">
    <cfRule type="expression" priority="22" dxfId="226" stopIfTrue="1">
      <formula>G$6&gt;5</formula>
    </cfRule>
  </conditionalFormatting>
  <conditionalFormatting sqref="L83:AP86">
    <cfRule type="cellIs" priority="20" dxfId="225" operator="equal" stopIfTrue="1">
      <formula>"S"</formula>
    </cfRule>
    <cfRule type="cellIs" priority="21" dxfId="225" operator="between" stopIfTrue="1">
      <formula>"İ"</formula>
      <formula>"R"</formula>
    </cfRule>
  </conditionalFormatting>
  <conditionalFormatting sqref="G83:AP86">
    <cfRule type="expression" priority="19" dxfId="226" stopIfTrue="1">
      <formula>G$6&gt;5</formula>
    </cfRule>
  </conditionalFormatting>
  <conditionalFormatting sqref="E83">
    <cfRule type="cellIs" priority="18" dxfId="227" operator="equal" stopIfTrue="1">
      <formula>"Müdür Yetkili"</formula>
    </cfRule>
  </conditionalFormatting>
  <conditionalFormatting sqref="AQ83:AS83 AQ84:AR86">
    <cfRule type="dataBar" priority="17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{c8ee2f32-2216-4d00-b630-238403594a3f}</x14:id>
        </ext>
      </extLst>
    </cfRule>
  </conditionalFormatting>
  <conditionalFormatting sqref="AQ83:AS83 AQ84:AR86">
    <cfRule type="dataBar" priority="16" dxfId="0">
      <dataBar>
        <cfvo type="num" val="1"/>
        <cfvo type="max"/>
        <color theme="0"/>
      </dataBar>
      <extLst>
        <ext xmlns:x14="http://schemas.microsoft.com/office/spreadsheetml/2009/9/main" uri="{B025F937-C7B1-47D3-B67F-A62EFF666E3E}">
          <x14:id>{086bd280-c16f-4b42-b61b-5f535cd82d77}</x14:id>
        </ext>
      </extLst>
    </cfRule>
  </conditionalFormatting>
  <conditionalFormatting sqref="F83:F84 F86">
    <cfRule type="cellIs" priority="15" dxfId="227" operator="equal" stopIfTrue="1">
      <formula>"Müdür Yetkili"</formula>
    </cfRule>
  </conditionalFormatting>
  <conditionalFormatting sqref="F85">
    <cfRule type="cellIs" priority="14" dxfId="227" operator="equal" stopIfTrue="1">
      <formula>"Müdür Yetkili"</formula>
    </cfRule>
  </conditionalFormatting>
  <conditionalFormatting sqref="F63:F64 F66">
    <cfRule type="cellIs" priority="13" dxfId="227" operator="equal" stopIfTrue="1">
      <formula>"Müdür Yetkili"</formula>
    </cfRule>
  </conditionalFormatting>
  <conditionalFormatting sqref="F65">
    <cfRule type="cellIs" priority="12" dxfId="227" operator="equal" stopIfTrue="1">
      <formula>"Müdür Yetkili"</formula>
    </cfRule>
  </conditionalFormatting>
  <conditionalFormatting sqref="F69">
    <cfRule type="cellIs" priority="11" dxfId="227" operator="equal" stopIfTrue="1">
      <formula>"Müdür Yetkili"</formula>
    </cfRule>
  </conditionalFormatting>
  <conditionalFormatting sqref="F67:F68 F70">
    <cfRule type="cellIs" priority="10" dxfId="227" operator="equal" stopIfTrue="1">
      <formula>"Müdür Yetkili"</formula>
    </cfRule>
  </conditionalFormatting>
  <conditionalFormatting sqref="F73">
    <cfRule type="cellIs" priority="9" dxfId="227" operator="equal" stopIfTrue="1">
      <formula>"Müdür Yetkili"</formula>
    </cfRule>
  </conditionalFormatting>
  <conditionalFormatting sqref="E71">
    <cfRule type="cellIs" priority="8" dxfId="227" operator="equal" stopIfTrue="1">
      <formula>"Müdür Yetkili"</formula>
    </cfRule>
  </conditionalFormatting>
  <conditionalFormatting sqref="F71:F72 F74">
    <cfRule type="cellIs" priority="7" dxfId="227" operator="equal" stopIfTrue="1">
      <formula>"Müdür Yetkili"</formula>
    </cfRule>
  </conditionalFormatting>
  <conditionalFormatting sqref="F77">
    <cfRule type="cellIs" priority="6" dxfId="227" operator="equal" stopIfTrue="1">
      <formula>"Müdür Yetkili"</formula>
    </cfRule>
  </conditionalFormatting>
  <conditionalFormatting sqref="E75">
    <cfRule type="cellIs" priority="5" dxfId="227" operator="equal" stopIfTrue="1">
      <formula>"Müdür Yetkili"</formula>
    </cfRule>
  </conditionalFormatting>
  <conditionalFormatting sqref="F75:F76 F78">
    <cfRule type="cellIs" priority="4" dxfId="227" operator="equal" stopIfTrue="1">
      <formula>"Müdür Yetkili"</formula>
    </cfRule>
  </conditionalFormatting>
  <conditionalFormatting sqref="E79">
    <cfRule type="cellIs" priority="3" dxfId="227" operator="equal" stopIfTrue="1">
      <formula>"Müdür Yetkili"</formula>
    </cfRule>
  </conditionalFormatting>
  <conditionalFormatting sqref="F79:F80 F82">
    <cfRule type="cellIs" priority="2" dxfId="227" operator="equal" stopIfTrue="1">
      <formula>"Müdür Yetkili"</formula>
    </cfRule>
  </conditionalFormatting>
  <conditionalFormatting sqref="F81">
    <cfRule type="cellIs" priority="1" dxfId="227" operator="equal" stopIfTrue="1">
      <formula>"Müdür Yetkili"</formula>
    </cfRule>
  </conditionalFormatting>
  <dataValidations count="7">
    <dataValidation type="list" allowBlank="1" showInputMessage="1" showErrorMessage="1" sqref="F11:F89">
      <formula1>$BL$42:$BL$59</formula1>
    </dataValidation>
    <dataValidation type="list" allowBlank="1" showInputMessage="1" showErrorMessage="1" sqref="AH5">
      <formula1>$BJ$11:$BJ$116</formula1>
    </dataValidation>
    <dataValidation type="list" allowBlank="1" showInputMessage="1" showErrorMessage="1" prompt="Yılları&#10;Düğmeden&#10;Değiştir." sqref="AT6">
      <formula1>$BJ$10:$BJ$111</formula1>
    </dataValidation>
    <dataValidation type="list" allowBlank="1" showInputMessage="1" showErrorMessage="1" prompt="Yılları&#10;Düğmeden&#10;Değiştir." sqref="AS5">
      <formula1>$BJ$10:$BJ$116</formula1>
    </dataValidation>
    <dataValidation type="list" allowBlank="1" showInputMessage="1" showErrorMessage="1" sqref="F90">
      <formula1>$BL$42:$BL$49</formula1>
    </dataValidation>
    <dataValidation type="list" allowBlank="1" showInputMessage="1" showErrorMessage="1" sqref="AH4">
      <formula1>$BI$28:$BI$40</formula1>
    </dataValidation>
    <dataValidation type="list" allowBlank="1" showInputMessage="1" showErrorMessage="1" prompt="Ay İsmini&#10;Düğmeden &#10;Değiştir." sqref="AS4">
      <formula1>$BI$11:$BI$23</formula1>
    </dataValidation>
  </dataValidations>
  <printOptions gridLines="1" horizontalCentered="1"/>
  <pageMargins left="0.1968503937007874" right="0" top="0.7874015748031497" bottom="0" header="0" footer="0"/>
  <pageSetup horizontalDpi="600" verticalDpi="600" orientation="landscape" paperSize="9" scale="75" r:id="rId2"/>
  <headerFooter>
    <oddHeader>&amp;RSayfa No:&amp;P</oddHead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b52a8b-e74a-4e95-8166-4a300a27e7a8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AQ11:AS11 AQ12:AR14 AS17 AS23 AS29 AS35 AS41 AS47</xm:sqref>
        </x14:conditionalFormatting>
        <x14:conditionalFormatting xmlns:xm="http://schemas.microsoft.com/office/excel/2006/main">
          <x14:cfRule type="dataBar" id="{b12ef9c7-1334-40e5-a31f-d5c377e7d1dd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AQ15:AR18</xm:sqref>
        </x14:conditionalFormatting>
        <x14:conditionalFormatting xmlns:xm="http://schemas.microsoft.com/office/excel/2006/main">
          <x14:cfRule type="dataBar" id="{3e01dbc4-bcf5-4225-8652-1cae7941f6f8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AQ15:AR18</xm:sqref>
        </x14:conditionalFormatting>
        <x14:conditionalFormatting xmlns:xm="http://schemas.microsoft.com/office/excel/2006/main">
          <x14:cfRule type="dataBar" id="{128178cb-6696-4024-9007-df579851bec8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AQ19:AR22</xm:sqref>
        </x14:conditionalFormatting>
        <x14:conditionalFormatting xmlns:xm="http://schemas.microsoft.com/office/excel/2006/main">
          <x14:cfRule type="dataBar" id="{d84f96f7-4fd0-475d-88c5-40030586a27d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AQ19:AR22</xm:sqref>
        </x14:conditionalFormatting>
        <x14:conditionalFormatting xmlns:xm="http://schemas.microsoft.com/office/excel/2006/main">
          <x14:cfRule type="dataBar" id="{04fcf15a-5bf6-4be4-9ded-b5a58688d807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AQ23:AR26</xm:sqref>
        </x14:conditionalFormatting>
        <x14:conditionalFormatting xmlns:xm="http://schemas.microsoft.com/office/excel/2006/main">
          <x14:cfRule type="dataBar" id="{b7537294-20ac-406b-bffa-0c700bb09073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AQ23:AR26</xm:sqref>
        </x14:conditionalFormatting>
        <x14:conditionalFormatting xmlns:xm="http://schemas.microsoft.com/office/excel/2006/main">
          <x14:cfRule type="dataBar" id="{31673988-9706-47e2-8f05-03957c06f344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AQ27:AR30</xm:sqref>
        </x14:conditionalFormatting>
        <x14:conditionalFormatting xmlns:xm="http://schemas.microsoft.com/office/excel/2006/main">
          <x14:cfRule type="dataBar" id="{c15f818e-ddd7-42c0-a3ec-99a9ea5d5ee0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AQ27:AR30</xm:sqref>
        </x14:conditionalFormatting>
        <x14:conditionalFormatting xmlns:xm="http://schemas.microsoft.com/office/excel/2006/main">
          <x14:cfRule type="dataBar" id="{9bbd2412-b8fa-4285-84e4-7da9508f1d29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AQ31:AR34</xm:sqref>
        </x14:conditionalFormatting>
        <x14:conditionalFormatting xmlns:xm="http://schemas.microsoft.com/office/excel/2006/main">
          <x14:cfRule type="dataBar" id="{38244367-8450-427e-bca7-24ef434d01d5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AQ31:AR34</xm:sqref>
        </x14:conditionalFormatting>
        <x14:conditionalFormatting xmlns:xm="http://schemas.microsoft.com/office/excel/2006/main">
          <x14:cfRule type="dataBar" id="{f29bceb5-783b-412c-9fac-ba69f7312e63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AQ11:AS11 AQ12:AR14 AS17 AS23 AS29 AS35 AS41 AS47</xm:sqref>
        </x14:conditionalFormatting>
        <x14:conditionalFormatting xmlns:xm="http://schemas.microsoft.com/office/excel/2006/main">
          <x14:cfRule type="dataBar" id="{f718860f-6a05-45f0-a608-e8fd25cd2b78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AQ35:AR38</xm:sqref>
        </x14:conditionalFormatting>
        <x14:conditionalFormatting xmlns:xm="http://schemas.microsoft.com/office/excel/2006/main">
          <x14:cfRule type="dataBar" id="{98fc4ddc-77ae-4371-8aa6-e07cdf9169b0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AQ35:AR38</xm:sqref>
        </x14:conditionalFormatting>
        <x14:conditionalFormatting xmlns:xm="http://schemas.microsoft.com/office/excel/2006/main">
          <x14:cfRule type="dataBar" id="{11cfca6f-4793-49b4-bad2-96f81fd72091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AQ39:AR42</xm:sqref>
        </x14:conditionalFormatting>
        <x14:conditionalFormatting xmlns:xm="http://schemas.microsoft.com/office/excel/2006/main">
          <x14:cfRule type="dataBar" id="{e686f890-88fb-4e8c-8754-0a8a1127220a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AQ43:AR46 AS53 AS59 AS65</xm:sqref>
        </x14:conditionalFormatting>
        <x14:conditionalFormatting xmlns:xm="http://schemas.microsoft.com/office/excel/2006/main">
          <x14:cfRule type="dataBar" id="{45c4817a-85b4-4dcf-b033-e16d8417c411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AQ47:AR50</xm:sqref>
        </x14:conditionalFormatting>
        <x14:conditionalFormatting xmlns:xm="http://schemas.microsoft.com/office/excel/2006/main">
          <x14:cfRule type="dataBar" id="{deec538b-a610-435c-8486-485c9f03e85d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AQ47:AR50</xm:sqref>
        </x14:conditionalFormatting>
        <x14:conditionalFormatting xmlns:xm="http://schemas.microsoft.com/office/excel/2006/main">
          <x14:cfRule type="dataBar" id="{f9f9f989-dfc6-46d5-9377-a98572a04c93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AQ51:AR54</xm:sqref>
        </x14:conditionalFormatting>
        <x14:conditionalFormatting xmlns:xm="http://schemas.microsoft.com/office/excel/2006/main">
          <x14:cfRule type="dataBar" id="{7035b4a0-e6f2-4100-adcd-12b27ae4c7ec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AQ51:AR54</xm:sqref>
        </x14:conditionalFormatting>
        <x14:conditionalFormatting xmlns:xm="http://schemas.microsoft.com/office/excel/2006/main">
          <x14:cfRule type="dataBar" id="{85a705a9-f83e-4f05-bd50-5a572b757af1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AQ71:AS71 AQ72:AR74</xm:sqref>
        </x14:conditionalFormatting>
        <x14:conditionalFormatting xmlns:xm="http://schemas.microsoft.com/office/excel/2006/main">
          <x14:cfRule type="dataBar" id="{1b2153f8-880c-412e-ae0b-ef0263565538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AQ71:AS71 AQ72:AR74</xm:sqref>
        </x14:conditionalFormatting>
        <x14:conditionalFormatting xmlns:xm="http://schemas.microsoft.com/office/excel/2006/main">
          <x14:cfRule type="dataBar" id="{a25bae48-7450-41b7-93c9-88f28c8bb296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AQ75:AS75 AQ76:AR78</xm:sqref>
        </x14:conditionalFormatting>
        <x14:conditionalFormatting xmlns:xm="http://schemas.microsoft.com/office/excel/2006/main">
          <x14:cfRule type="dataBar" id="{a6826220-2dab-4331-92ca-e4aa1a71e3cb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AQ75:AS75 AQ76:AR78</xm:sqref>
        </x14:conditionalFormatting>
        <x14:conditionalFormatting xmlns:xm="http://schemas.microsoft.com/office/excel/2006/main">
          <x14:cfRule type="dataBar" id="{d744c320-eda6-4856-bbd8-146238b769dd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AQ87:AS87 AQ88:AR90</xm:sqref>
        </x14:conditionalFormatting>
        <x14:conditionalFormatting xmlns:xm="http://schemas.microsoft.com/office/excel/2006/main">
          <x14:cfRule type="dataBar" id="{1f095117-2620-43e0-9c6e-a8f1a9849f22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AQ87:AS87 AQ88:AR90</xm:sqref>
        </x14:conditionalFormatting>
        <x14:conditionalFormatting xmlns:xm="http://schemas.microsoft.com/office/excel/2006/main">
          <x14:cfRule type="dataBar" id="{d60be4ca-15fe-45db-b482-40b17a9ca7cc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AQ27:AR30</xm:sqref>
        </x14:conditionalFormatting>
        <x14:conditionalFormatting xmlns:xm="http://schemas.microsoft.com/office/excel/2006/main">
          <x14:cfRule type="dataBar" id="{55ed0ef1-42af-4af1-8dcf-c01f49059be9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AQ27:AR30</xm:sqref>
        </x14:conditionalFormatting>
        <x14:conditionalFormatting xmlns:xm="http://schemas.microsoft.com/office/excel/2006/main">
          <x14:cfRule type="dataBar" id="{c7244c14-05ef-48fb-a743-022a0ab52dcc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AQ31:AR34</xm:sqref>
        </x14:conditionalFormatting>
        <x14:conditionalFormatting xmlns:xm="http://schemas.microsoft.com/office/excel/2006/main">
          <x14:cfRule type="dataBar" id="{0d3e12ce-887c-41b1-ba1a-1d6b007cf7de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AQ31:AR34</xm:sqref>
        </x14:conditionalFormatting>
        <x14:conditionalFormatting xmlns:xm="http://schemas.microsoft.com/office/excel/2006/main">
          <x14:cfRule type="dataBar" id="{a2043fe7-9173-4586-8388-cc66f89d6642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AQ55:AR58</xm:sqref>
        </x14:conditionalFormatting>
        <x14:conditionalFormatting xmlns:xm="http://schemas.microsoft.com/office/excel/2006/main">
          <x14:cfRule type="dataBar" id="{a86564e4-60ca-4498-b396-8f6b7b6a96b5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AQ55:AR58</xm:sqref>
        </x14:conditionalFormatting>
        <x14:conditionalFormatting xmlns:xm="http://schemas.microsoft.com/office/excel/2006/main">
          <x14:cfRule type="dataBar" id="{861a343a-298a-4862-95a3-80348f271150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AQ59:AR62</xm:sqref>
        </x14:conditionalFormatting>
        <x14:conditionalFormatting xmlns:xm="http://schemas.microsoft.com/office/excel/2006/main">
          <x14:cfRule type="dataBar" id="{91c2dcf7-9baf-4f9b-b2c0-284fa167e3a4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AQ59:AR62</xm:sqref>
        </x14:conditionalFormatting>
        <x14:conditionalFormatting xmlns:xm="http://schemas.microsoft.com/office/excel/2006/main">
          <x14:cfRule type="dataBar" id="{3d36803b-2848-49c8-94c3-cbc0c91fb5c6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AQ63:AR66</xm:sqref>
        </x14:conditionalFormatting>
        <x14:conditionalFormatting xmlns:xm="http://schemas.microsoft.com/office/excel/2006/main">
          <x14:cfRule type="dataBar" id="{fa83a32b-9529-4ff5-93d9-78f7e1f0884f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AQ63:AR66</xm:sqref>
        </x14:conditionalFormatting>
        <x14:conditionalFormatting xmlns:xm="http://schemas.microsoft.com/office/excel/2006/main">
          <x14:cfRule type="dataBar" id="{eb3eceab-21f8-4446-a2fa-fec5f7bcf811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AQ67:AR70</xm:sqref>
        </x14:conditionalFormatting>
        <x14:conditionalFormatting xmlns:xm="http://schemas.microsoft.com/office/excel/2006/main">
          <x14:cfRule type="dataBar" id="{712cfcc3-1ce3-46cc-974b-34d54346ef1e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AQ67:AR70</xm:sqref>
        </x14:conditionalFormatting>
        <x14:conditionalFormatting xmlns:xm="http://schemas.microsoft.com/office/excel/2006/main">
          <x14:cfRule type="dataBar" id="{68480012-060c-4109-a951-20ff91996914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AQ79:AS79 AQ80:AR82</xm:sqref>
        </x14:conditionalFormatting>
        <x14:conditionalFormatting xmlns:xm="http://schemas.microsoft.com/office/excel/2006/main">
          <x14:cfRule type="dataBar" id="{33c10de1-6cfe-4ae6-a040-717312c8e030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AQ79:AS79 AQ80:AR82</xm:sqref>
        </x14:conditionalFormatting>
        <x14:conditionalFormatting xmlns:xm="http://schemas.microsoft.com/office/excel/2006/main">
          <x14:cfRule type="dataBar" id="{c8ee2f32-2216-4d00-b630-238403594a3f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AQ83:AS83 AQ84:AR86</xm:sqref>
        </x14:conditionalFormatting>
        <x14:conditionalFormatting xmlns:xm="http://schemas.microsoft.com/office/excel/2006/main">
          <x14:cfRule type="dataBar" id="{086bd280-c16f-4b42-b61b-5f535cd82d77}">
            <x14:dataBar minLength="0" maxLength="100" gradient="0">
              <x14:cfvo type="num">
                <xm:f>1</xm:f>
              </x14:cfvo>
              <x14:cfvo type="max"/>
              <x14:negativeFillColor rgb="FFFF0000"/>
              <x14:axisColor rgb="FF000000"/>
            </x14:dataBar>
            <x14:dxf/>
          </x14:cfRule>
          <xm:sqref>AQ83:AS83 AQ84:AR86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pcxs</dc:creator>
  <cp:keywords/>
  <dc:description/>
  <cp:lastModifiedBy>Muhammed</cp:lastModifiedBy>
  <cp:lastPrinted>2021-04-26T16:15:39Z</cp:lastPrinted>
  <dcterms:created xsi:type="dcterms:W3CDTF">2008-02-15T14:33:28Z</dcterms:created>
  <dcterms:modified xsi:type="dcterms:W3CDTF">2021-05-31T07:48:42Z</dcterms:modified>
  <cp:category/>
  <cp:version/>
  <cp:contentType/>
  <cp:contentStatus/>
</cp:coreProperties>
</file>